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/>
  </bookViews>
  <sheets>
    <sheet name="EPS" sheetId="1" r:id="rId1"/>
  </sheets>
  <definedNames>
    <definedName name="Excel_BuiltIn__FilterDatabase_1">EPS!$A$4:$BE$534</definedName>
    <definedName name="Excel_BuiltIn_Print_Area_1">EPS!$A$1:$F$534</definedName>
    <definedName name="Excel_BuiltIn_Print_Area_2">"$#REF!.$A$1:$D$60"</definedName>
    <definedName name="Excel_BuiltIn_Print_Titles_1">EPS!$1:$4</definedName>
    <definedName name="_xlnm.Print_Titles" localSheetId="0">EPS!$6:$7</definedName>
    <definedName name="_xlnm.Print_Area" localSheetId="0">EPS!$A$1:$L$139</definedName>
  </definedNames>
  <calcPr calcId="145621"/>
</workbook>
</file>

<file path=xl/calcChain.xml><?xml version="1.0" encoding="utf-8"?>
<calcChain xmlns="http://schemas.openxmlformats.org/spreadsheetml/2006/main">
  <c r="K26" i="1" l="1"/>
  <c r="F92" i="1"/>
  <c r="G105" i="1"/>
  <c r="G103" i="1"/>
  <c r="G93" i="1"/>
  <c r="G92" i="1"/>
  <c r="G91" i="1"/>
  <c r="G87" i="1"/>
  <c r="G80" i="1"/>
  <c r="G59" i="1"/>
  <c r="G52" i="1"/>
  <c r="G47" i="1"/>
  <c r="G46" i="1"/>
  <c r="G45" i="1"/>
  <c r="G44" i="1"/>
  <c r="G43" i="1"/>
  <c r="G38" i="1"/>
  <c r="G37" i="1"/>
  <c r="G33" i="1"/>
  <c r="G41" i="1" s="1"/>
  <c r="E105" i="1"/>
  <c r="E103" i="1"/>
  <c r="E93" i="1"/>
  <c r="E92" i="1"/>
  <c r="E91" i="1"/>
  <c r="E87" i="1"/>
  <c r="E80" i="1"/>
  <c r="E59" i="1"/>
  <c r="E52" i="1"/>
  <c r="E46" i="1"/>
  <c r="E47" i="1" s="1"/>
  <c r="E45" i="1"/>
  <c r="E44" i="1"/>
  <c r="E43" i="1"/>
  <c r="E38" i="1"/>
  <c r="E37" i="1"/>
  <c r="E33" i="1"/>
  <c r="E41" i="1" s="1"/>
  <c r="I122" i="1" l="1"/>
  <c r="L122" i="1" s="1"/>
  <c r="I121" i="1"/>
  <c r="K36" i="1" l="1"/>
  <c r="K35" i="1"/>
  <c r="K34" i="1"/>
  <c r="K32" i="1"/>
  <c r="K30" i="1"/>
  <c r="K29" i="1"/>
  <c r="K28" i="1"/>
  <c r="K27" i="1"/>
  <c r="I19" i="1"/>
  <c r="I18" i="1"/>
  <c r="I17" i="1"/>
  <c r="L17" i="1" s="1"/>
  <c r="I16" i="1"/>
  <c r="L16" i="1" s="1"/>
  <c r="I15" i="1"/>
  <c r="I14" i="1"/>
  <c r="I13" i="1"/>
  <c r="L13" i="1" s="1"/>
  <c r="I12" i="1"/>
  <c r="L12" i="1" s="1"/>
  <c r="I11" i="1"/>
  <c r="I10" i="1"/>
  <c r="K19" i="1"/>
  <c r="K18" i="1"/>
  <c r="K17" i="1"/>
  <c r="K16" i="1"/>
  <c r="K15" i="1"/>
  <c r="K14" i="1"/>
  <c r="K13" i="1"/>
  <c r="K12" i="1"/>
  <c r="K11" i="1"/>
  <c r="K10" i="1"/>
  <c r="K23" i="1"/>
  <c r="I23" i="1"/>
  <c r="L23" i="1" s="1"/>
  <c r="I30" i="1"/>
  <c r="L30" i="1" s="1"/>
  <c r="I29" i="1"/>
  <c r="L29" i="1" s="1"/>
  <c r="I28" i="1"/>
  <c r="I27" i="1"/>
  <c r="I26" i="1"/>
  <c r="L26" i="1" s="1"/>
  <c r="K121" i="1"/>
  <c r="L121" i="1" s="1"/>
  <c r="K53" i="1"/>
  <c r="I53" i="1"/>
  <c r="K63" i="1"/>
  <c r="I63" i="1"/>
  <c r="K73" i="1"/>
  <c r="K72" i="1"/>
  <c r="I73" i="1"/>
  <c r="I72" i="1"/>
  <c r="K77" i="1"/>
  <c r="I79" i="1"/>
  <c r="I77" i="1"/>
  <c r="K79" i="1"/>
  <c r="F103" i="1"/>
  <c r="K100" i="1"/>
  <c r="K99" i="1"/>
  <c r="K98" i="1"/>
  <c r="I100" i="1"/>
  <c r="K102" i="1"/>
  <c r="K97" i="1"/>
  <c r="I102" i="1"/>
  <c r="I99" i="1"/>
  <c r="I98" i="1"/>
  <c r="I97" i="1"/>
  <c r="F87" i="1"/>
  <c r="I87" i="1" s="1"/>
  <c r="K86" i="1"/>
  <c r="I86" i="1"/>
  <c r="F105" i="1"/>
  <c r="I105" i="1" s="1"/>
  <c r="F93" i="1"/>
  <c r="F80" i="1"/>
  <c r="I80" i="1" s="1"/>
  <c r="F45" i="1"/>
  <c r="F44" i="1"/>
  <c r="F43" i="1"/>
  <c r="L98" i="1" l="1"/>
  <c r="L27" i="1"/>
  <c r="L14" i="1"/>
  <c r="L18" i="1"/>
  <c r="L28" i="1"/>
  <c r="L11" i="1"/>
  <c r="L15" i="1"/>
  <c r="L19" i="1"/>
  <c r="L79" i="1"/>
  <c r="L53" i="1"/>
  <c r="L100" i="1"/>
  <c r="L63" i="1"/>
  <c r="L72" i="1"/>
  <c r="L73" i="1"/>
  <c r="L97" i="1"/>
  <c r="L99" i="1"/>
  <c r="K105" i="1"/>
  <c r="L105" i="1" s="1"/>
  <c r="L102" i="1"/>
  <c r="L86" i="1"/>
  <c r="L77" i="1"/>
  <c r="L10" i="1"/>
  <c r="K80" i="1"/>
  <c r="L80" i="1" s="1"/>
  <c r="K87" i="1"/>
  <c r="L87" i="1" s="1"/>
  <c r="K24" i="1"/>
  <c r="I24" i="1"/>
  <c r="L24" i="1" l="1"/>
  <c r="K52" i="1"/>
  <c r="I52" i="1"/>
  <c r="K118" i="1"/>
  <c r="I118" i="1"/>
  <c r="K128" i="1"/>
  <c r="I128" i="1"/>
  <c r="L52" i="1" l="1"/>
  <c r="L118" i="1"/>
  <c r="L128" i="1"/>
  <c r="K93" i="1" l="1"/>
  <c r="K66" i="1"/>
  <c r="K65" i="1"/>
  <c r="K42" i="1"/>
  <c r="I129" i="1"/>
  <c r="I127" i="1"/>
  <c r="I126" i="1"/>
  <c r="I125" i="1"/>
  <c r="I124" i="1"/>
  <c r="I120" i="1"/>
  <c r="I119" i="1"/>
  <c r="I117" i="1"/>
  <c r="I115" i="1"/>
  <c r="I114" i="1"/>
  <c r="I113" i="1"/>
  <c r="I112" i="1"/>
  <c r="I109" i="1"/>
  <c r="I108" i="1"/>
  <c r="I107" i="1"/>
  <c r="I106" i="1"/>
  <c r="I104" i="1"/>
  <c r="I101" i="1"/>
  <c r="I95" i="1"/>
  <c r="I94" i="1"/>
  <c r="I93" i="1"/>
  <c r="I90" i="1"/>
  <c r="I85" i="1"/>
  <c r="I84" i="1"/>
  <c r="I78" i="1"/>
  <c r="I76" i="1"/>
  <c r="I75" i="1"/>
  <c r="I74" i="1"/>
  <c r="I71" i="1"/>
  <c r="I70" i="1"/>
  <c r="I68" i="1"/>
  <c r="I67" i="1"/>
  <c r="I66" i="1"/>
  <c r="I65" i="1"/>
  <c r="I64" i="1"/>
  <c r="I62" i="1"/>
  <c r="I58" i="1"/>
  <c r="I56" i="1"/>
  <c r="I55" i="1"/>
  <c r="I51" i="1"/>
  <c r="I50" i="1"/>
  <c r="I40" i="1"/>
  <c r="I36" i="1"/>
  <c r="I35" i="1"/>
  <c r="I34" i="1"/>
  <c r="I32" i="1"/>
  <c r="I25" i="1"/>
  <c r="I22" i="1"/>
  <c r="K88" i="1"/>
  <c r="K95" i="1"/>
  <c r="K83" i="1"/>
  <c r="K82" i="1"/>
  <c r="I88" i="1"/>
  <c r="K85" i="1"/>
  <c r="K62" i="1"/>
  <c r="K84" i="1"/>
  <c r="K76" i="1"/>
  <c r="K44" i="1"/>
  <c r="K45" i="1"/>
  <c r="I83" i="1"/>
  <c r="I82" i="1"/>
  <c r="I42" i="1"/>
  <c r="I103" i="1"/>
  <c r="I59" i="1"/>
  <c r="F46" i="1"/>
  <c r="I46" i="1" s="1"/>
  <c r="K33" i="1"/>
  <c r="F37" i="1"/>
  <c r="K37" i="1" s="1"/>
  <c r="I92" i="1"/>
  <c r="K43" i="1"/>
  <c r="L66" i="1" l="1"/>
  <c r="L82" i="1"/>
  <c r="L62" i="1"/>
  <c r="L35" i="1"/>
  <c r="L84" i="1"/>
  <c r="L76" i="1"/>
  <c r="I33" i="1"/>
  <c r="F41" i="1"/>
  <c r="L85" i="1"/>
  <c r="K91" i="1"/>
  <c r="I91" i="1"/>
  <c r="L95" i="1"/>
  <c r="F38" i="1"/>
  <c r="L93" i="1"/>
  <c r="K92" i="1"/>
  <c r="L92" i="1" s="1"/>
  <c r="L65" i="1"/>
  <c r="L83" i="1"/>
  <c r="I37" i="1"/>
  <c r="I43" i="1"/>
  <c r="L43" i="1" s="1"/>
  <c r="I45" i="1"/>
  <c r="L45" i="1" s="1"/>
  <c r="I44" i="1"/>
  <c r="L44" i="1" s="1"/>
  <c r="L42" i="1"/>
  <c r="L88" i="1"/>
  <c r="K56" i="1"/>
  <c r="I38" i="1" l="1"/>
  <c r="K38" i="1"/>
  <c r="L91" i="1"/>
  <c r="K41" i="1"/>
  <c r="I41" i="1"/>
  <c r="L56" i="1"/>
  <c r="L41" i="1" l="1"/>
  <c r="K64" i="1" l="1"/>
  <c r="K68" i="1"/>
  <c r="K67" i="1"/>
  <c r="L64" i="1" l="1"/>
  <c r="L68" i="1"/>
  <c r="L67" i="1"/>
  <c r="K115" i="1" l="1"/>
  <c r="K114" i="1"/>
  <c r="K113" i="1"/>
  <c r="K112" i="1"/>
  <c r="K129" i="1"/>
  <c r="K127" i="1"/>
  <c r="K126" i="1"/>
  <c r="K125" i="1"/>
  <c r="K124" i="1"/>
  <c r="K123" i="1"/>
  <c r="I123" i="1"/>
  <c r="K120" i="1"/>
  <c r="K119" i="1"/>
  <c r="K117" i="1"/>
  <c r="K109" i="1"/>
  <c r="K108" i="1"/>
  <c r="K107" i="1"/>
  <c r="K106" i="1"/>
  <c r="K104" i="1"/>
  <c r="K101" i="1"/>
  <c r="K103" i="1"/>
  <c r="L127" i="1" l="1"/>
  <c r="L103" i="1"/>
  <c r="L101" i="1"/>
  <c r="L106" i="1"/>
  <c r="L107" i="1"/>
  <c r="L108" i="1"/>
  <c r="L109" i="1"/>
  <c r="L117" i="1"/>
  <c r="L119" i="1"/>
  <c r="L120" i="1"/>
  <c r="L123" i="1"/>
  <c r="L124" i="1"/>
  <c r="L125" i="1"/>
  <c r="L126" i="1"/>
  <c r="L129" i="1"/>
  <c r="L115" i="1"/>
  <c r="L114" i="1"/>
  <c r="L113" i="1"/>
  <c r="L112" i="1"/>
  <c r="L104" i="1"/>
  <c r="K94" i="1" l="1"/>
  <c r="K90" i="1"/>
  <c r="L94" i="1" l="1"/>
  <c r="L90" i="1"/>
  <c r="K78" i="1"/>
  <c r="K75" i="1"/>
  <c r="K74" i="1"/>
  <c r="K71" i="1"/>
  <c r="K70" i="1"/>
  <c r="L78" i="1" l="1"/>
  <c r="L75" i="1"/>
  <c r="L74" i="1"/>
  <c r="L71" i="1"/>
  <c r="L70" i="1"/>
  <c r="K59" i="1" l="1"/>
  <c r="K58" i="1"/>
  <c r="K55" i="1"/>
  <c r="K51" i="1"/>
  <c r="K50" i="1"/>
  <c r="K40" i="1"/>
  <c r="L33" i="1" l="1"/>
  <c r="L59" i="1"/>
  <c r="L58" i="1"/>
  <c r="L55" i="1"/>
  <c r="L40" i="1"/>
  <c r="L50" i="1"/>
  <c r="L51" i="1"/>
  <c r="L36" i="1"/>
  <c r="L34" i="1"/>
  <c r="L32" i="1"/>
  <c r="K25" i="1" l="1"/>
  <c r="L25" i="1" s="1"/>
  <c r="K22" i="1"/>
  <c r="L22" i="1" s="1"/>
  <c r="L37" i="1" l="1"/>
  <c r="K46" i="1" l="1"/>
  <c r="L38" i="1"/>
  <c r="F47" i="1"/>
  <c r="I47" i="1" s="1"/>
  <c r="I133" i="1" s="1"/>
  <c r="L133" i="1" s="1"/>
  <c r="K47" i="1" l="1"/>
  <c r="K131" i="1" s="1"/>
  <c r="L131" i="1" s="1"/>
  <c r="L46" i="1"/>
  <c r="L47" i="1" l="1"/>
  <c r="L135" i="1" s="1"/>
  <c r="L137" i="1" s="1"/>
</calcChain>
</file>

<file path=xl/sharedStrings.xml><?xml version="1.0" encoding="utf-8"?>
<sst xmlns="http://schemas.openxmlformats.org/spreadsheetml/2006/main" count="288" uniqueCount="182">
  <si>
    <t>Typ výrobku</t>
  </si>
  <si>
    <t>Popis</t>
  </si>
  <si>
    <t>mj</t>
  </si>
  <si>
    <t>ks</t>
  </si>
  <si>
    <t>Elektronika tlačítka IQ8 s oddělovačem</t>
  </si>
  <si>
    <t>Kryt tlačítka IQ8 se sklem, rudý</t>
  </si>
  <si>
    <t>sokl hlásiče v základní verzi</t>
  </si>
  <si>
    <t>808610.10</t>
  </si>
  <si>
    <t>esserbus koppler 12rel (8bit)</t>
  </si>
  <si>
    <t>paralelní optická signalizace</t>
  </si>
  <si>
    <t>kabel s funkční schopností při požáru, min. P15-R, třída reakce na oheň  B2ca,d0,s1</t>
  </si>
  <si>
    <t>m</t>
  </si>
  <si>
    <t>PRAFlaDur 1-CSKH-V180,P30-R,B2ca,d0,s1  2x1,5</t>
  </si>
  <si>
    <t>2056/M</t>
  </si>
  <si>
    <t>1516E</t>
  </si>
  <si>
    <t>kpl</t>
  </si>
  <si>
    <t>protipožární povlak, bal  = 6kg</t>
  </si>
  <si>
    <t>bal</t>
  </si>
  <si>
    <t>zpěňující protipožární tmel (kartuš)</t>
  </si>
  <si>
    <t>desky z minerální plsti 140kg/m3</t>
  </si>
  <si>
    <t>identifikační štítky</t>
  </si>
  <si>
    <t>uvedení hlásiče do provozu</t>
  </si>
  <si>
    <t>odzkoušení hlásiče</t>
  </si>
  <si>
    <t>odzkoušení návazných zařízení</t>
  </si>
  <si>
    <t>hod</t>
  </si>
  <si>
    <t>dokumentace skutečného provedení</t>
  </si>
  <si>
    <t>zkušební provoz</t>
  </si>
  <si>
    <t>zaškolení obsluhy</t>
  </si>
  <si>
    <t>Celkem bez DPH</t>
  </si>
  <si>
    <t>m3</t>
  </si>
  <si>
    <t>držák popisných štítků (bal.10 ks)</t>
  </si>
  <si>
    <t>Hlásiče:</t>
  </si>
  <si>
    <t>Sirény:</t>
  </si>
  <si>
    <t>Zdroje:</t>
  </si>
  <si>
    <t>tuhá trubka pr.16mm</t>
  </si>
  <si>
    <t>Kabelové rozvody:</t>
  </si>
  <si>
    <t>Ostatní: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</si>
  <si>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</si>
  <si>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montáž celkem</t>
  </si>
  <si>
    <t>cena dodávky/j</t>
  </si>
  <si>
    <t>dodávka celkem</t>
  </si>
  <si>
    <t>cena montáže/j</t>
  </si>
  <si>
    <t>Termodiferenciální hlásič PAM</t>
  </si>
  <si>
    <t>esserbus koppler 4in/2out</t>
  </si>
  <si>
    <t>naprogramování systému EPS</t>
  </si>
  <si>
    <t>V/V moduly:</t>
  </si>
  <si>
    <t>klíč pro otevření krytu velkého tl.hlásiče</t>
  </si>
  <si>
    <t>provozní kniha</t>
  </si>
  <si>
    <t>koordinace s ostatními profesemi</t>
  </si>
  <si>
    <t>Opticko-kouřový hlásič PAM</t>
  </si>
  <si>
    <t>svodič bleskových proudů pro koaxiální vedení s impedancí 50ohmů</t>
  </si>
  <si>
    <t>RG58PE</t>
  </si>
  <si>
    <t>koaxiální kabel k anténě ZDP</t>
  </si>
  <si>
    <t>H30-L</t>
  </si>
  <si>
    <t>Konzola s patkou pro hlásič do technolog. šachty, L=300mm</t>
  </si>
  <si>
    <t>Vodič CY6mm2 - Z/Ž</t>
  </si>
  <si>
    <t>krabicová rozvodka pro zachování funkčnosti kabelového rozvodu při požáru, ZP27/2008</t>
  </si>
  <si>
    <t>JY-(st)-Y 1x2x0,8</t>
  </si>
  <si>
    <t>program - 1x zásobník plynu, 750ks hřebů do tvrdého betonu</t>
  </si>
  <si>
    <t>plastová krytka</t>
  </si>
  <si>
    <t>turbošroub pro uchycení konzoly</t>
  </si>
  <si>
    <t>1416E</t>
  </si>
  <si>
    <t>ostatní drobný montážní materiál</t>
  </si>
  <si>
    <t>podélná spojka</t>
  </si>
  <si>
    <t>LLV60</t>
  </si>
  <si>
    <t>FRS8x16</t>
  </si>
  <si>
    <t>MMS 6X50</t>
  </si>
  <si>
    <t>protipožární šroubová kotva</t>
  </si>
  <si>
    <t>šroub</t>
  </si>
  <si>
    <t>třmenová příchytka 8-12mm</t>
  </si>
  <si>
    <t>plastová rozvodnice pro svodič přepětí, min. IP30, 200x250x60</t>
  </si>
  <si>
    <t>RNG1N8</t>
  </si>
  <si>
    <t>F-konektor šroubovací</t>
  </si>
  <si>
    <t>příprava podkladů pro ZDP</t>
  </si>
  <si>
    <t>záložní akumulátor 12V/16Ah</t>
  </si>
  <si>
    <t>S.D.A.</t>
  </si>
  <si>
    <t>nastřelovací otevřená příchytka pro tuhé trubky pr.16mm</t>
  </si>
  <si>
    <t>PRAFlaDur 1-CSKH-V180,P30-R,B2ca,d0,s1  2x2,5</t>
  </si>
  <si>
    <t>třmenová příchytka 12-16mm</t>
  </si>
  <si>
    <t>nastřelovací kabelová příchytka pro stahovací pásku</t>
  </si>
  <si>
    <t>záchytový plech 30x30cm, tl=1,5mm</t>
  </si>
  <si>
    <t>identifikační štítek hlásiče</t>
  </si>
  <si>
    <t>CPD Napájecí zdroj 24VDC/3A</t>
  </si>
  <si>
    <t>960001.10GB</t>
  </si>
  <si>
    <t>Stíněný kabel s červeným pláštěm</t>
  </si>
  <si>
    <t>náhradní sklo pro velký tlač. hlásič (10ks)</t>
  </si>
  <si>
    <t>koordinace, inženýring zakázky</t>
  </si>
  <si>
    <t>plyn pro testování kouř. hlásičů</t>
  </si>
  <si>
    <t>Příchytky:</t>
  </si>
  <si>
    <t>jednoduchá kabelová nastřelovací úchytka P90-R, pr. kabelu 8mm</t>
  </si>
  <si>
    <t>dvojitá  kabelová nastřelovací úchytka P90-R, pr. kabelu 8mm</t>
  </si>
  <si>
    <t>jednoduchá kabelová nastřelovací úchytka P90-R, pr. kabelu 11mm</t>
  </si>
  <si>
    <t>dvojitá  kabelová nastřelovací úchytka P90-R, pr. kabelu 11mm</t>
  </si>
  <si>
    <t>Skříňka pro koppler</t>
  </si>
  <si>
    <t>FCT koppler 230V</t>
  </si>
  <si>
    <t>808600.230</t>
  </si>
  <si>
    <t>Obslužný panel požární ochrany - OPPO</t>
  </si>
  <si>
    <t>Ústředny:</t>
  </si>
  <si>
    <t>ostatní</t>
  </si>
  <si>
    <t>Ústředna IQ8Control C, základní výbava bez čelního ovládacího panelu</t>
  </si>
  <si>
    <t>čelní ovládací panel v ČJ</t>
  </si>
  <si>
    <t>mikromodul analogového kruhového vedení</t>
  </si>
  <si>
    <t>784382.DO</t>
  </si>
  <si>
    <t>mikromodul essernet 62,5kBd</t>
  </si>
  <si>
    <t>Periferní karta pro OPPO</t>
  </si>
  <si>
    <t>Ústředna IQ8Control M, základní výbava bez čelního ovládacího panelu</t>
  </si>
  <si>
    <t>Periferní karta pro tři mikromoduly</t>
  </si>
  <si>
    <t>Akumulátor 12V/12Ah</t>
  </si>
  <si>
    <t>Akumulátor 12V/27Ah</t>
  </si>
  <si>
    <t>patice pro maják, IP65</t>
  </si>
  <si>
    <t>demontáže stávajících rozvodů</t>
  </si>
  <si>
    <t>neutrální panel</t>
  </si>
  <si>
    <t>KTPO-Klíčový trezor, zámek CISA, středočeský kraj</t>
  </si>
  <si>
    <t>Zábleskový maják,</t>
  </si>
  <si>
    <t>přepěťová ochrana napájecího přívodu, typ 3 (D)</t>
  </si>
  <si>
    <t>PI-K8</t>
  </si>
  <si>
    <t>LG620VS</t>
  </si>
  <si>
    <t>kabel silový bez funkční schopnosti při požáru</t>
  </si>
  <si>
    <t>PRAFlaGuardF SSKFH-V180,P90-R,B2ca,d0,s1      4x2x0,8</t>
  </si>
  <si>
    <t>PRAFlaGuardF SSKFH-V180,P90-R,B2ca,d0,s1      3x2x0,8</t>
  </si>
  <si>
    <t>PRAFlaGuardF SSKFH-V180,P90-R,B2ca,d0,s1      1x2x0,8</t>
  </si>
  <si>
    <t>PRAFlaGuardF SSKFH-V180,P90-R,B2ca,d0,s1      10x2x0,8</t>
  </si>
  <si>
    <t>Výkonové relé, cívka 24V/kontakty 5A, vč. Patice</t>
  </si>
  <si>
    <t>Zařízení dálk.přenosu pro PCO HZS Středočeský kraj, komplet vč. antény  a včetně zpracování PD</t>
  </si>
  <si>
    <t>výložník s objímkou (umístění na stožár STA)</t>
  </si>
  <si>
    <t>multifunkční siréna červená 120dB,včetně soklu</t>
  </si>
  <si>
    <t>multifunkční siréna červená 112dB,včetně soklu</t>
  </si>
  <si>
    <t>JY-(st)-Y 3x2x0,8</t>
  </si>
  <si>
    <t>PRAFlaGuardF SSKFH-V180,P90-R,B2ca,d0,s1      4x2x0,5</t>
  </si>
  <si>
    <t>krabicová rozvodka IP 54</t>
  </si>
  <si>
    <t>SUPERMONOFLEX</t>
  </si>
  <si>
    <t>AY 2,5</t>
  </si>
  <si>
    <t>KO-125</t>
  </si>
  <si>
    <t>Odbočná krabice pod omítku</t>
  </si>
  <si>
    <t>1429E</t>
  </si>
  <si>
    <t>1423E</t>
  </si>
  <si>
    <t>sádra stavební</t>
  </si>
  <si>
    <t>kg</t>
  </si>
  <si>
    <t xml:space="preserve">stahovací páska </t>
  </si>
  <si>
    <t>ekologická likvidace demontovného zařízení</t>
  </si>
  <si>
    <t>ohebná trubka pr.16mm do podlahy</t>
  </si>
  <si>
    <t>ohebná trubka pr.16mm pod omítlu</t>
  </si>
  <si>
    <t>ohebná trubka pr.23mm pod omítlu</t>
  </si>
  <si>
    <t>ohebná trubka pr.29mm pod omítku</t>
  </si>
  <si>
    <t>protahovací vodič, zatažení do trubky</t>
  </si>
  <si>
    <t>766237</t>
  </si>
  <si>
    <t>766235</t>
  </si>
  <si>
    <t>MHY912</t>
  </si>
  <si>
    <t>Multisenzorový hlásič OTblue</t>
  </si>
  <si>
    <t>stavební přípomoce (řezání drážek, průrazy, kapsy…)</t>
  </si>
  <si>
    <t>výchozí revize a funkční zkouška</t>
  </si>
  <si>
    <t>DS - Uhlířské Janovice - dostavba stávající budovy</t>
  </si>
  <si>
    <t>Vertikální trasy:</t>
  </si>
  <si>
    <t>ostatní trasy:</t>
  </si>
  <si>
    <t>PPV</t>
  </si>
  <si>
    <t>6% M</t>
  </si>
  <si>
    <t>dopravné+přesun</t>
  </si>
  <si>
    <t>3,6%+1% D</t>
  </si>
  <si>
    <t>PRAFlasafe CXKH-R, B2ca,d0,s1 3x1,5</t>
  </si>
  <si>
    <t>bezšroubová svorka do 4x2,5</t>
  </si>
  <si>
    <t>D.1.4.8 Elektrická požární signalizace</t>
  </si>
  <si>
    <t xml:space="preserve">lehký stoupací kabelový žebřík, normová konstrukce podle ZP27/2008, konstruovat na min. P30-R, šířka 200mm </t>
  </si>
  <si>
    <t>Celkem s DPH 21%</t>
  </si>
  <si>
    <t>MM-B-30/300</t>
  </si>
  <si>
    <t>MM-E 30</t>
  </si>
  <si>
    <t>8135 PO</t>
  </si>
  <si>
    <t>8150 (nepožární)</t>
  </si>
  <si>
    <t xml:space="preserve"> X-FB 8MX</t>
  </si>
  <si>
    <t xml:space="preserve"> X-DFB 8MX</t>
  </si>
  <si>
    <t xml:space="preserve"> X-FB 11MX</t>
  </si>
  <si>
    <t xml:space="preserve"> X-DFB 11MX</t>
  </si>
  <si>
    <t xml:space="preserve"> X-ECT MX</t>
  </si>
  <si>
    <t xml:space="preserve"> X-GHP18MX COMBO</t>
  </si>
  <si>
    <t xml:space="preserve"> X-EKS 16 MX</t>
  </si>
  <si>
    <t xml:space="preserve"> CP673</t>
  </si>
  <si>
    <t xml:space="preserve"> CP611A</t>
  </si>
  <si>
    <t>množství
DPS</t>
  </si>
  <si>
    <t>množství
DPS revize 01</t>
  </si>
  <si>
    <t>množství
celkem</t>
  </si>
  <si>
    <t>celkem dodávka + montáž revize 01</t>
  </si>
  <si>
    <t>REVIZE 01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</si>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</sst>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0.0"/>
    <numFmt numFmtId="166" formatCode="#,##0.00\ _K_č"/>
  </numFmts>
  <fonts count="1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24"/>
      <name val="Century Gothic"/>
      <family val="2"/>
      <charset val="238"/>
    </font>
    <font>
      <sz val="10"/>
      <name val="Century Gothic"/>
      <family val="2"/>
      <charset val="238"/>
    </font>
    <font>
      <sz val="11"/>
      <name val="Century Gothic"/>
      <family val="2"/>
      <charset val="238"/>
    </font>
    <font>
      <b/>
      <sz val="1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Arial"/>
      <family val="2"/>
      <charset val="238"/>
    </font>
    <font>
      <b/>
      <sz val="9"/>
      <name val="Century Gothic"/>
      <family val="2"/>
      <charset val="238"/>
    </font>
    <font>
      <b/>
      <sz val="12"/>
      <name val="Century Gothic"/>
      <family val="2"/>
      <charset val="238"/>
    </font>
    <font>
      <sz val="10"/>
      <color rgb="FFFF0000"/>
      <name val="Century Gothic"/>
      <family val="2"/>
      <charset val="238"/>
    </font>
    <font>
      <b/>
      <sz val="10"/>
      <name val="Arial"/>
      <family val="2"/>
      <charset val="238"/>
    </font>
    <font>
      <sz val="9"/>
      <name val="Century Gothic"/>
      <family val="2"/>
      <charset val="238"/>
    </font>
    <font>
      <sz val="1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31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4" fillId="0" borderId="0" xfId="0" applyFont="1"/>
    <xf numFmtId="0" fontId="3" fillId="0" borderId="0" xfId="0" applyFont="1"/>
    <xf numFmtId="0" fontId="7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/>
    </xf>
    <xf numFmtId="0" fontId="12" fillId="0" borderId="0" xfId="0" applyFont="1"/>
    <xf numFmtId="0" fontId="6" fillId="0" borderId="0" xfId="0" applyFont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 wrapText="1"/>
    </xf>
    <xf numFmtId="3" fontId="3" fillId="0" borderId="0" xfId="0" applyNumberFormat="1" applyFont="1"/>
    <xf numFmtId="0" fontId="14" fillId="0" borderId="1" xfId="0" applyFont="1" applyFill="1" applyBorder="1" applyAlignment="1">
      <alignment horizontal="left" vertical="top" wrapText="1"/>
    </xf>
    <xf numFmtId="166" fontId="7" fillId="2" borderId="8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Alignment="1">
      <alignment vertical="center"/>
    </xf>
    <xf numFmtId="166" fontId="7" fillId="2" borderId="0" xfId="0" applyNumberFormat="1" applyFont="1" applyFill="1" applyBorder="1" applyAlignment="1">
      <alignment vertical="center" wrapText="1"/>
    </xf>
    <xf numFmtId="166" fontId="7" fillId="0" borderId="9" xfId="0" applyNumberFormat="1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vertical="center"/>
    </xf>
    <xf numFmtId="166" fontId="3" fillId="0" borderId="11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/>
    </xf>
    <xf numFmtId="9" fontId="3" fillId="0" borderId="1" xfId="0" applyNumberFormat="1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3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/>
    <xf numFmtId="0" fontId="8" fillId="4" borderId="0" xfId="0" applyFont="1" applyFill="1" applyBorder="1" applyAlignment="1">
      <alignment horizontal="left" vertical="center"/>
    </xf>
    <xf numFmtId="0" fontId="9" fillId="4" borderId="0" xfId="0" applyFont="1" applyFill="1" applyAlignment="1"/>
    <xf numFmtId="0" fontId="5" fillId="0" borderId="3" xfId="0" applyFont="1" applyBorder="1" applyAlignment="1">
      <alignment horizontal="left" vertical="center"/>
    </xf>
    <xf numFmtId="0" fontId="0" fillId="0" borderId="3" xfId="0" applyFont="1" applyBorder="1" applyAlignment="1"/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165" fontId="7" fillId="5" borderId="8" xfId="0" applyNumberFormat="1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/>
    </xf>
    <xf numFmtId="165" fontId="3" fillId="6" borderId="10" xfId="0" applyNumberFormat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7" fillId="6" borderId="9" xfId="0" applyNumberFormat="1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left" vertical="center"/>
    </xf>
    <xf numFmtId="0" fontId="15" fillId="6" borderId="2" xfId="0" applyFont="1" applyFill="1" applyBorder="1" applyAlignment="1"/>
  </cellXfs>
  <cellStyles count="2">
    <cellStyle name="Normal_Sheet1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4006B"/>
      <rgbColor rgb="00008080"/>
      <rgbColor rgb="00C0C0C0"/>
      <rgbColor rgb="00808080"/>
      <rgbColor rgb="009999FF"/>
      <rgbColor rgb="0099284C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B80047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0"/>
  <sheetViews>
    <sheetView showGridLines="0" tabSelected="1" zoomScale="85" zoomScaleNormal="85" workbookViewId="0">
      <selection activeCell="A5" sqref="A5:C5"/>
    </sheetView>
  </sheetViews>
  <sheetFormatPr defaultRowHeight="13.5" x14ac:dyDescent="0.25"/>
  <cols>
    <col min="1" max="1" width="5.85546875" style="2" customWidth="1"/>
    <col min="2" max="2" width="27.28515625" style="6" customWidth="1"/>
    <col min="3" max="3" width="57.5703125" style="6" customWidth="1"/>
    <col min="4" max="4" width="7.5703125" style="33" bestFit="1" customWidth="1"/>
    <col min="5" max="5" width="10.7109375" style="33" customWidth="1"/>
    <col min="6" max="7" width="13.140625" style="45" customWidth="1"/>
    <col min="8" max="8" width="13.42578125" style="38" customWidth="1"/>
    <col min="9" max="10" width="10.7109375" style="46" customWidth="1"/>
    <col min="11" max="11" width="12.42578125" style="46" bestFit="1" customWidth="1"/>
    <col min="12" max="12" width="11.85546875" style="46" bestFit="1" customWidth="1"/>
    <col min="13" max="16384" width="9.140625" style="2"/>
  </cols>
  <sheetData>
    <row r="1" spans="1:13" s="1" customFormat="1" ht="30" customHeight="1" thickBot="1" x14ac:dyDescent="0.35">
      <c r="A1" s="71" t="s">
        <v>151</v>
      </c>
      <c r="B1" s="71"/>
      <c r="C1" s="71"/>
      <c r="D1" s="72"/>
      <c r="E1" s="72"/>
      <c r="F1" s="72"/>
      <c r="G1" s="72"/>
      <c r="H1" s="72"/>
      <c r="I1" s="72"/>
      <c r="J1" s="72"/>
      <c r="K1" s="72"/>
      <c r="L1" s="72"/>
    </row>
    <row r="2" spans="1:13" s="1" customFormat="1" ht="30" customHeight="1" thickTop="1" x14ac:dyDescent="0.3">
      <c r="A2" s="73" t="s">
        <v>160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3" s="1" customFormat="1" ht="30" customHeight="1" x14ac:dyDescent="0.35">
      <c r="A3" s="89" t="s">
        <v>180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4" spans="1:13" ht="38.25" customHeight="1" x14ac:dyDescent="0.25">
      <c r="A4" s="75" t="s">
        <v>181</v>
      </c>
      <c r="B4" s="75"/>
      <c r="C4" s="75"/>
      <c r="D4" s="76"/>
      <c r="E4" s="76"/>
      <c r="F4" s="76"/>
      <c r="G4" s="76"/>
      <c r="H4" s="76"/>
      <c r="I4" s="76"/>
      <c r="J4" s="76"/>
      <c r="K4" s="76"/>
      <c r="L4" s="76"/>
    </row>
    <row r="5" spans="1:13" ht="10.5" customHeight="1" x14ac:dyDescent="0.25">
      <c r="A5" s="70"/>
      <c r="B5" s="70"/>
      <c r="C5" s="70"/>
      <c r="D5" s="28"/>
      <c r="E5" s="28"/>
    </row>
    <row r="6" spans="1:13" ht="51" x14ac:dyDescent="0.25">
      <c r="A6" s="16"/>
      <c r="B6" s="17" t="s">
        <v>0</v>
      </c>
      <c r="C6" s="18" t="s">
        <v>1</v>
      </c>
      <c r="D6" s="57" t="s">
        <v>2</v>
      </c>
      <c r="E6" s="47" t="s">
        <v>176</v>
      </c>
      <c r="F6" s="79" t="s">
        <v>177</v>
      </c>
      <c r="G6" s="37" t="s">
        <v>178</v>
      </c>
      <c r="H6" s="37" t="s">
        <v>39</v>
      </c>
      <c r="I6" s="16" t="s">
        <v>40</v>
      </c>
      <c r="J6" s="16" t="s">
        <v>41</v>
      </c>
      <c r="K6" s="16" t="s">
        <v>38</v>
      </c>
      <c r="L6" s="16" t="s">
        <v>179</v>
      </c>
      <c r="M6" s="3"/>
    </row>
    <row r="7" spans="1:13" x14ac:dyDescent="0.25">
      <c r="A7" s="22"/>
      <c r="B7" s="23"/>
      <c r="C7" s="24"/>
      <c r="D7" s="29"/>
      <c r="E7" s="48"/>
      <c r="F7" s="39"/>
      <c r="G7" s="39"/>
      <c r="H7" s="39"/>
      <c r="I7" s="22"/>
      <c r="J7" s="22"/>
      <c r="K7" s="22"/>
      <c r="L7" s="22"/>
      <c r="M7" s="3"/>
    </row>
    <row r="8" spans="1:13" x14ac:dyDescent="0.25">
      <c r="A8" s="19"/>
      <c r="B8" s="20"/>
      <c r="C8" s="21"/>
      <c r="D8" s="20"/>
      <c r="E8" s="49"/>
      <c r="F8" s="49"/>
      <c r="G8" s="49"/>
      <c r="H8" s="40"/>
      <c r="I8" s="19"/>
      <c r="J8" s="19"/>
      <c r="K8" s="19"/>
      <c r="L8" s="19"/>
      <c r="M8" s="4"/>
    </row>
    <row r="9" spans="1:13" x14ac:dyDescent="0.25">
      <c r="A9" s="7"/>
      <c r="B9" s="9" t="s">
        <v>97</v>
      </c>
      <c r="C9" s="8"/>
      <c r="D9" s="30"/>
      <c r="E9" s="50"/>
      <c r="F9" s="49"/>
      <c r="G9" s="49"/>
      <c r="H9" s="41"/>
      <c r="I9" s="7"/>
      <c r="J9" s="7"/>
      <c r="K9" s="7"/>
      <c r="L9" s="7"/>
      <c r="M9" s="4"/>
    </row>
    <row r="10" spans="1:13" ht="27" x14ac:dyDescent="0.25">
      <c r="A10" s="10"/>
      <c r="B10" s="11">
        <v>808003</v>
      </c>
      <c r="C10" s="5" t="s">
        <v>99</v>
      </c>
      <c r="D10" s="31" t="s">
        <v>3</v>
      </c>
      <c r="E10" s="51">
        <v>1</v>
      </c>
      <c r="F10" s="80">
        <v>0</v>
      </c>
      <c r="G10" s="51">
        <v>1</v>
      </c>
      <c r="H10" s="42"/>
      <c r="I10" s="61">
        <f t="shared" ref="I10:I19" si="0">F10*H10</f>
        <v>0</v>
      </c>
      <c r="J10" s="61"/>
      <c r="K10" s="61">
        <f t="shared" ref="K10:K19" si="1">F10*J10</f>
        <v>0</v>
      </c>
      <c r="L10" s="84">
        <f t="shared" ref="L10:L19" si="2">I10+K10</f>
        <v>0</v>
      </c>
    </row>
    <row r="11" spans="1:13" x14ac:dyDescent="0.25">
      <c r="A11" s="10"/>
      <c r="B11" s="11">
        <v>786009</v>
      </c>
      <c r="C11" s="5" t="s">
        <v>100</v>
      </c>
      <c r="D11" s="31" t="s">
        <v>3</v>
      </c>
      <c r="E11" s="51">
        <v>1</v>
      </c>
      <c r="F11" s="80">
        <v>0</v>
      </c>
      <c r="G11" s="51">
        <v>1</v>
      </c>
      <c r="H11" s="42"/>
      <c r="I11" s="61">
        <f t="shared" si="0"/>
        <v>0</v>
      </c>
      <c r="J11" s="61"/>
      <c r="K11" s="61">
        <f t="shared" si="1"/>
        <v>0</v>
      </c>
      <c r="L11" s="84">
        <f t="shared" si="2"/>
        <v>0</v>
      </c>
    </row>
    <row r="12" spans="1:13" ht="27" x14ac:dyDescent="0.25">
      <c r="A12" s="10"/>
      <c r="B12" s="11">
        <v>808004</v>
      </c>
      <c r="C12" s="5" t="s">
        <v>105</v>
      </c>
      <c r="D12" s="31" t="s">
        <v>3</v>
      </c>
      <c r="E12" s="51">
        <v>1</v>
      </c>
      <c r="F12" s="80">
        <v>0</v>
      </c>
      <c r="G12" s="51">
        <v>1</v>
      </c>
      <c r="H12" s="42"/>
      <c r="I12" s="61">
        <f t="shared" si="0"/>
        <v>0</v>
      </c>
      <c r="J12" s="61"/>
      <c r="K12" s="61">
        <f t="shared" si="1"/>
        <v>0</v>
      </c>
      <c r="L12" s="84">
        <f t="shared" si="2"/>
        <v>0</v>
      </c>
    </row>
    <row r="13" spans="1:13" x14ac:dyDescent="0.25">
      <c r="A13" s="10"/>
      <c r="B13" s="11">
        <v>786100</v>
      </c>
      <c r="C13" s="5" t="s">
        <v>111</v>
      </c>
      <c r="D13" s="31" t="s">
        <v>3</v>
      </c>
      <c r="E13" s="51">
        <v>1</v>
      </c>
      <c r="F13" s="80">
        <v>0</v>
      </c>
      <c r="G13" s="51">
        <v>1</v>
      </c>
      <c r="H13" s="42"/>
      <c r="I13" s="61">
        <f t="shared" si="0"/>
        <v>0</v>
      </c>
      <c r="J13" s="61"/>
      <c r="K13" s="61">
        <f t="shared" si="1"/>
        <v>0</v>
      </c>
      <c r="L13" s="84">
        <f t="shared" si="2"/>
        <v>0</v>
      </c>
    </row>
    <row r="14" spans="1:13" x14ac:dyDescent="0.25">
      <c r="A14" s="10"/>
      <c r="B14" s="11">
        <v>18006</v>
      </c>
      <c r="C14" s="5" t="s">
        <v>107</v>
      </c>
      <c r="D14" s="31" t="s">
        <v>3</v>
      </c>
      <c r="E14" s="51">
        <v>2</v>
      </c>
      <c r="F14" s="80">
        <v>0</v>
      </c>
      <c r="G14" s="51">
        <v>2</v>
      </c>
      <c r="H14" s="42"/>
      <c r="I14" s="61">
        <f t="shared" si="0"/>
        <v>0</v>
      </c>
      <c r="J14" s="61"/>
      <c r="K14" s="61">
        <f t="shared" si="1"/>
        <v>0</v>
      </c>
      <c r="L14" s="84">
        <f t="shared" si="2"/>
        <v>0</v>
      </c>
    </row>
    <row r="15" spans="1:13" x14ac:dyDescent="0.25">
      <c r="A15" s="10"/>
      <c r="B15" s="11">
        <v>18011</v>
      </c>
      <c r="C15" s="5" t="s">
        <v>108</v>
      </c>
      <c r="D15" s="31" t="s">
        <v>3</v>
      </c>
      <c r="E15" s="51">
        <v>2</v>
      </c>
      <c r="F15" s="80">
        <v>0</v>
      </c>
      <c r="G15" s="51">
        <v>2</v>
      </c>
      <c r="H15" s="42"/>
      <c r="I15" s="61">
        <f t="shared" si="0"/>
        <v>0</v>
      </c>
      <c r="J15" s="61"/>
      <c r="K15" s="61">
        <f t="shared" si="1"/>
        <v>0</v>
      </c>
      <c r="L15" s="84">
        <f t="shared" si="2"/>
        <v>0</v>
      </c>
    </row>
    <row r="16" spans="1:13" x14ac:dyDescent="0.25">
      <c r="A16" s="10"/>
      <c r="B16" s="11">
        <v>772476</v>
      </c>
      <c r="C16" s="5" t="s">
        <v>106</v>
      </c>
      <c r="D16" s="31" t="s">
        <v>3</v>
      </c>
      <c r="E16" s="51">
        <v>2</v>
      </c>
      <c r="F16" s="80">
        <v>0</v>
      </c>
      <c r="G16" s="51">
        <v>2</v>
      </c>
      <c r="H16" s="42"/>
      <c r="I16" s="61">
        <f t="shared" si="0"/>
        <v>0</v>
      </c>
      <c r="J16" s="61"/>
      <c r="K16" s="61">
        <f t="shared" si="1"/>
        <v>0</v>
      </c>
      <c r="L16" s="84">
        <f t="shared" si="2"/>
        <v>0</v>
      </c>
    </row>
    <row r="17" spans="1:14" x14ac:dyDescent="0.25">
      <c r="A17" s="10"/>
      <c r="B17" s="11">
        <v>772477</v>
      </c>
      <c r="C17" s="5" t="s">
        <v>104</v>
      </c>
      <c r="D17" s="31" t="s">
        <v>3</v>
      </c>
      <c r="E17" s="51">
        <v>1</v>
      </c>
      <c r="F17" s="80">
        <v>0</v>
      </c>
      <c r="G17" s="51">
        <v>1</v>
      </c>
      <c r="H17" s="42"/>
      <c r="I17" s="61">
        <f t="shared" si="0"/>
        <v>0</v>
      </c>
      <c r="J17" s="61"/>
      <c r="K17" s="61">
        <f t="shared" si="1"/>
        <v>0</v>
      </c>
      <c r="L17" s="84">
        <f t="shared" si="2"/>
        <v>0</v>
      </c>
    </row>
    <row r="18" spans="1:14" x14ac:dyDescent="0.25">
      <c r="A18" s="10"/>
      <c r="B18" s="11" t="s">
        <v>102</v>
      </c>
      <c r="C18" s="5" t="s">
        <v>101</v>
      </c>
      <c r="D18" s="31" t="s">
        <v>3</v>
      </c>
      <c r="E18" s="51">
        <v>6</v>
      </c>
      <c r="F18" s="80">
        <v>0</v>
      </c>
      <c r="G18" s="51">
        <v>6</v>
      </c>
      <c r="H18" s="42"/>
      <c r="I18" s="61">
        <f t="shared" si="0"/>
        <v>0</v>
      </c>
      <c r="J18" s="61"/>
      <c r="K18" s="61">
        <f t="shared" si="1"/>
        <v>0</v>
      </c>
      <c r="L18" s="84">
        <f t="shared" si="2"/>
        <v>0</v>
      </c>
    </row>
    <row r="19" spans="1:14" x14ac:dyDescent="0.25">
      <c r="A19" s="10"/>
      <c r="B19" s="11">
        <v>784840</v>
      </c>
      <c r="C19" s="5" t="s">
        <v>103</v>
      </c>
      <c r="D19" s="31" t="s">
        <v>3</v>
      </c>
      <c r="E19" s="51">
        <v>2</v>
      </c>
      <c r="F19" s="80">
        <v>0</v>
      </c>
      <c r="G19" s="51">
        <v>2</v>
      </c>
      <c r="H19" s="42"/>
      <c r="I19" s="61">
        <f t="shared" si="0"/>
        <v>0</v>
      </c>
      <c r="J19" s="61"/>
      <c r="K19" s="61">
        <f t="shared" si="1"/>
        <v>0</v>
      </c>
      <c r="L19" s="84">
        <f t="shared" si="2"/>
        <v>0</v>
      </c>
    </row>
    <row r="20" spans="1:14" x14ac:dyDescent="0.25">
      <c r="A20" s="10"/>
      <c r="B20" s="11"/>
      <c r="C20" s="5"/>
      <c r="D20" s="31"/>
      <c r="E20" s="51"/>
      <c r="F20" s="80"/>
      <c r="G20" s="51"/>
      <c r="H20" s="42"/>
      <c r="I20" s="61"/>
      <c r="J20" s="61"/>
      <c r="K20" s="61"/>
      <c r="L20" s="84"/>
    </row>
    <row r="21" spans="1:14" x14ac:dyDescent="0.25">
      <c r="A21" s="10"/>
      <c r="B21" s="65" t="s">
        <v>98</v>
      </c>
      <c r="C21" s="5"/>
      <c r="D21" s="31"/>
      <c r="E21" s="51"/>
      <c r="F21" s="80"/>
      <c r="G21" s="51"/>
      <c r="H21" s="42"/>
      <c r="I21" s="61"/>
      <c r="J21" s="61"/>
      <c r="K21" s="61"/>
      <c r="L21" s="84"/>
    </row>
    <row r="22" spans="1:14" x14ac:dyDescent="0.25">
      <c r="A22" s="10"/>
      <c r="B22" s="13" t="s">
        <v>147</v>
      </c>
      <c r="C22" s="5" t="s">
        <v>96</v>
      </c>
      <c r="D22" s="31" t="s">
        <v>3</v>
      </c>
      <c r="E22" s="51">
        <v>1</v>
      </c>
      <c r="F22" s="80">
        <v>0</v>
      </c>
      <c r="G22" s="51">
        <v>1</v>
      </c>
      <c r="H22" s="42"/>
      <c r="I22" s="61">
        <f t="shared" ref="I22:I30" si="3">F22*H22</f>
        <v>0</v>
      </c>
      <c r="J22" s="61"/>
      <c r="K22" s="61">
        <f t="shared" ref="K22:K26" si="4">F22*J22</f>
        <v>0</v>
      </c>
      <c r="L22" s="84">
        <f t="shared" ref="L22:L30" si="5">I22+K22</f>
        <v>0</v>
      </c>
    </row>
    <row r="23" spans="1:14" ht="14.25" x14ac:dyDescent="0.25">
      <c r="A23" s="10"/>
      <c r="B23" s="36" t="s">
        <v>115</v>
      </c>
      <c r="C23" s="5" t="s">
        <v>114</v>
      </c>
      <c r="D23" s="31" t="s">
        <v>3</v>
      </c>
      <c r="E23" s="51">
        <v>2</v>
      </c>
      <c r="F23" s="80">
        <v>0</v>
      </c>
      <c r="G23" s="51">
        <v>2</v>
      </c>
      <c r="H23" s="42"/>
      <c r="I23" s="61">
        <f t="shared" si="3"/>
        <v>0</v>
      </c>
      <c r="J23" s="61"/>
      <c r="K23" s="61">
        <f t="shared" si="4"/>
        <v>0</v>
      </c>
      <c r="L23" s="84">
        <f t="shared" si="5"/>
        <v>0</v>
      </c>
    </row>
    <row r="24" spans="1:14" ht="27" x14ac:dyDescent="0.25">
      <c r="A24" s="10"/>
      <c r="B24" s="11" t="s">
        <v>71</v>
      </c>
      <c r="C24" s="5" t="s">
        <v>70</v>
      </c>
      <c r="D24" s="31" t="s">
        <v>3</v>
      </c>
      <c r="E24" s="51">
        <v>2</v>
      </c>
      <c r="F24" s="80">
        <v>0</v>
      </c>
      <c r="G24" s="51">
        <v>2</v>
      </c>
      <c r="H24" s="42"/>
      <c r="I24" s="61">
        <f t="shared" ref="I24" si="6">F24*H24</f>
        <v>0</v>
      </c>
      <c r="J24" s="61"/>
      <c r="K24" s="61">
        <f t="shared" ref="K24" si="7">F24*J24</f>
        <v>0</v>
      </c>
      <c r="L24" s="84">
        <f t="shared" si="5"/>
        <v>0</v>
      </c>
    </row>
    <row r="25" spans="1:14" ht="27" x14ac:dyDescent="0.25">
      <c r="A25" s="10"/>
      <c r="B25" s="13"/>
      <c r="C25" s="5" t="s">
        <v>123</v>
      </c>
      <c r="D25" s="31" t="s">
        <v>15</v>
      </c>
      <c r="E25" s="51">
        <v>1</v>
      </c>
      <c r="F25" s="80">
        <v>0</v>
      </c>
      <c r="G25" s="51">
        <v>1</v>
      </c>
      <c r="H25" s="42"/>
      <c r="I25" s="61">
        <f t="shared" si="3"/>
        <v>0</v>
      </c>
      <c r="J25" s="61"/>
      <c r="K25" s="61">
        <f t="shared" si="4"/>
        <v>0</v>
      </c>
      <c r="L25" s="84">
        <f t="shared" si="5"/>
        <v>0</v>
      </c>
    </row>
    <row r="26" spans="1:14" x14ac:dyDescent="0.25">
      <c r="A26" s="10"/>
      <c r="B26" s="13"/>
      <c r="C26" s="5" t="s">
        <v>124</v>
      </c>
      <c r="D26" s="31" t="s">
        <v>15</v>
      </c>
      <c r="E26" s="51">
        <v>1</v>
      </c>
      <c r="F26" s="80">
        <v>0</v>
      </c>
      <c r="G26" s="51">
        <v>1</v>
      </c>
      <c r="H26" s="42"/>
      <c r="I26" s="61">
        <f t="shared" si="3"/>
        <v>0</v>
      </c>
      <c r="J26" s="61"/>
      <c r="K26" s="61">
        <f t="shared" si="4"/>
        <v>0</v>
      </c>
      <c r="L26" s="84">
        <f t="shared" si="5"/>
        <v>0</v>
      </c>
    </row>
    <row r="27" spans="1:14" x14ac:dyDescent="0.25">
      <c r="A27" s="10"/>
      <c r="B27" s="34"/>
      <c r="C27" s="5" t="s">
        <v>112</v>
      </c>
      <c r="D27" s="31" t="s">
        <v>3</v>
      </c>
      <c r="E27" s="51">
        <v>1</v>
      </c>
      <c r="F27" s="80">
        <v>0</v>
      </c>
      <c r="G27" s="51">
        <v>1</v>
      </c>
      <c r="H27" s="42"/>
      <c r="I27" s="61">
        <f t="shared" si="3"/>
        <v>0</v>
      </c>
      <c r="J27" s="61"/>
      <c r="K27" s="61">
        <f>J27*F27</f>
        <v>0</v>
      </c>
      <c r="L27" s="84">
        <f t="shared" si="5"/>
        <v>0</v>
      </c>
    </row>
    <row r="28" spans="1:14" x14ac:dyDescent="0.25">
      <c r="A28" s="10"/>
      <c r="B28" s="13" t="s">
        <v>146</v>
      </c>
      <c r="C28" s="5" t="s">
        <v>113</v>
      </c>
      <c r="D28" s="31" t="s">
        <v>3</v>
      </c>
      <c r="E28" s="51">
        <v>1</v>
      </c>
      <c r="F28" s="80">
        <v>0</v>
      </c>
      <c r="G28" s="51">
        <v>1</v>
      </c>
      <c r="H28" s="42"/>
      <c r="I28" s="61">
        <f t="shared" si="3"/>
        <v>0</v>
      </c>
      <c r="J28" s="61"/>
      <c r="K28" s="61">
        <f t="shared" ref="K28:K30" si="8">J28*F28</f>
        <v>0</v>
      </c>
      <c r="L28" s="84">
        <f t="shared" si="5"/>
        <v>0</v>
      </c>
      <c r="N28" s="4"/>
    </row>
    <row r="29" spans="1:14" x14ac:dyDescent="0.25">
      <c r="A29" s="10"/>
      <c r="B29" s="13" t="s">
        <v>145</v>
      </c>
      <c r="C29" s="5" t="s">
        <v>109</v>
      </c>
      <c r="D29" s="31" t="s">
        <v>3</v>
      </c>
      <c r="E29" s="51">
        <v>1</v>
      </c>
      <c r="F29" s="80">
        <v>0</v>
      </c>
      <c r="G29" s="51">
        <v>1</v>
      </c>
      <c r="H29" s="42"/>
      <c r="I29" s="61">
        <f t="shared" si="3"/>
        <v>0</v>
      </c>
      <c r="J29" s="61"/>
      <c r="K29" s="61">
        <f t="shared" si="8"/>
        <v>0</v>
      </c>
      <c r="L29" s="84">
        <f t="shared" si="5"/>
        <v>0</v>
      </c>
    </row>
    <row r="30" spans="1:14" x14ac:dyDescent="0.25">
      <c r="A30" s="10"/>
      <c r="B30" s="13"/>
      <c r="C30" s="5" t="s">
        <v>122</v>
      </c>
      <c r="D30" s="31" t="s">
        <v>3</v>
      </c>
      <c r="E30" s="51">
        <v>1</v>
      </c>
      <c r="F30" s="80">
        <v>0</v>
      </c>
      <c r="G30" s="51">
        <v>1</v>
      </c>
      <c r="H30" s="42"/>
      <c r="I30" s="61">
        <f t="shared" si="3"/>
        <v>0</v>
      </c>
      <c r="J30" s="61"/>
      <c r="K30" s="61">
        <f t="shared" si="8"/>
        <v>0</v>
      </c>
      <c r="L30" s="84">
        <f t="shared" si="5"/>
        <v>0</v>
      </c>
    </row>
    <row r="31" spans="1:14" x14ac:dyDescent="0.25">
      <c r="A31" s="10"/>
      <c r="B31" s="9" t="s">
        <v>31</v>
      </c>
      <c r="C31" s="5"/>
      <c r="D31" s="31"/>
      <c r="E31" s="51"/>
      <c r="F31" s="80"/>
      <c r="G31" s="51"/>
      <c r="H31" s="42"/>
      <c r="I31" s="61"/>
      <c r="J31" s="61"/>
      <c r="K31" s="61"/>
      <c r="L31" s="85"/>
    </row>
    <row r="32" spans="1:14" x14ac:dyDescent="0.25">
      <c r="A32" s="10"/>
      <c r="B32" s="11">
        <v>804905</v>
      </c>
      <c r="C32" s="5" t="s">
        <v>4</v>
      </c>
      <c r="D32" s="31" t="s">
        <v>3</v>
      </c>
      <c r="E32" s="51">
        <v>40</v>
      </c>
      <c r="F32" s="80">
        <v>0</v>
      </c>
      <c r="G32" s="51">
        <v>40</v>
      </c>
      <c r="H32" s="42"/>
      <c r="I32" s="61">
        <f t="shared" ref="I32:I41" si="9">F32*H32</f>
        <v>0</v>
      </c>
      <c r="J32" s="61"/>
      <c r="K32" s="61">
        <f t="shared" ref="K32:K38" si="10">J32*F32</f>
        <v>0</v>
      </c>
      <c r="L32" s="84">
        <f t="shared" ref="L32" si="11">I32+K32</f>
        <v>0</v>
      </c>
    </row>
    <row r="33" spans="1:12" x14ac:dyDescent="0.25">
      <c r="A33" s="10"/>
      <c r="B33" s="11">
        <v>704900</v>
      </c>
      <c r="C33" s="5" t="s">
        <v>5</v>
      </c>
      <c r="D33" s="31" t="s">
        <v>3</v>
      </c>
      <c r="E33" s="51">
        <f>E32</f>
        <v>40</v>
      </c>
      <c r="F33" s="80">
        <v>0</v>
      </c>
      <c r="G33" s="51">
        <f>G32</f>
        <v>40</v>
      </c>
      <c r="H33" s="42"/>
      <c r="I33" s="61">
        <f t="shared" si="9"/>
        <v>0</v>
      </c>
      <c r="J33" s="61"/>
      <c r="K33" s="61">
        <f t="shared" si="10"/>
        <v>0</v>
      </c>
      <c r="L33" s="84">
        <f t="shared" ref="L33:L40" si="12">I33+K33</f>
        <v>0</v>
      </c>
    </row>
    <row r="34" spans="1:12" x14ac:dyDescent="0.25">
      <c r="A34" s="10"/>
      <c r="B34" s="11">
        <v>802371</v>
      </c>
      <c r="C34" s="5" t="s">
        <v>49</v>
      </c>
      <c r="D34" s="31" t="s">
        <v>3</v>
      </c>
      <c r="E34" s="51">
        <v>380</v>
      </c>
      <c r="F34" s="80">
        <v>0</v>
      </c>
      <c r="G34" s="51">
        <v>380</v>
      </c>
      <c r="H34" s="42"/>
      <c r="I34" s="61">
        <f t="shared" si="9"/>
        <v>0</v>
      </c>
      <c r="J34" s="61"/>
      <c r="K34" s="61">
        <f t="shared" si="10"/>
        <v>0</v>
      </c>
      <c r="L34" s="84">
        <f t="shared" si="12"/>
        <v>0</v>
      </c>
    </row>
    <row r="35" spans="1:12" x14ac:dyDescent="0.25">
      <c r="A35" s="10"/>
      <c r="B35" s="11">
        <v>802375</v>
      </c>
      <c r="C35" s="5" t="s">
        <v>148</v>
      </c>
      <c r="D35" s="31" t="s">
        <v>3</v>
      </c>
      <c r="E35" s="51">
        <v>4</v>
      </c>
      <c r="F35" s="80">
        <v>-2</v>
      </c>
      <c r="G35" s="51">
        <v>4</v>
      </c>
      <c r="H35" s="42"/>
      <c r="I35" s="61">
        <f t="shared" si="9"/>
        <v>0</v>
      </c>
      <c r="J35" s="61"/>
      <c r="K35" s="61">
        <f t="shared" si="10"/>
        <v>0</v>
      </c>
      <c r="L35" s="84">
        <f t="shared" ref="L35" si="13">I35+K35</f>
        <v>0</v>
      </c>
    </row>
    <row r="36" spans="1:12" x14ac:dyDescent="0.25">
      <c r="A36" s="10"/>
      <c r="B36" s="11">
        <v>802271</v>
      </c>
      <c r="C36" s="5" t="s">
        <v>42</v>
      </c>
      <c r="D36" s="31" t="s">
        <v>3</v>
      </c>
      <c r="E36" s="51">
        <v>14</v>
      </c>
      <c r="F36" s="80">
        <v>-1</v>
      </c>
      <c r="G36" s="51">
        <v>14</v>
      </c>
      <c r="H36" s="42"/>
      <c r="I36" s="61">
        <f t="shared" si="9"/>
        <v>0</v>
      </c>
      <c r="J36" s="61"/>
      <c r="K36" s="61">
        <f t="shared" si="10"/>
        <v>0</v>
      </c>
      <c r="L36" s="84">
        <f t="shared" si="12"/>
        <v>0</v>
      </c>
    </row>
    <row r="37" spans="1:12" x14ac:dyDescent="0.25">
      <c r="A37" s="10"/>
      <c r="B37" s="11">
        <v>805590</v>
      </c>
      <c r="C37" s="5" t="s">
        <v>6</v>
      </c>
      <c r="D37" s="31" t="s">
        <v>3</v>
      </c>
      <c r="E37" s="51">
        <f>E34+E36+E35</f>
        <v>398</v>
      </c>
      <c r="F37" s="80">
        <f>F34+F36+F35</f>
        <v>-3</v>
      </c>
      <c r="G37" s="51">
        <f>G34+G36+G35</f>
        <v>398</v>
      </c>
      <c r="H37" s="42"/>
      <c r="I37" s="61">
        <f t="shared" si="9"/>
        <v>0</v>
      </c>
      <c r="J37" s="61"/>
      <c r="K37" s="61">
        <f t="shared" si="10"/>
        <v>0</v>
      </c>
      <c r="L37" s="84">
        <f t="shared" si="12"/>
        <v>0</v>
      </c>
    </row>
    <row r="38" spans="1:12" x14ac:dyDescent="0.25">
      <c r="A38" s="10"/>
      <c r="B38" s="11">
        <v>805576</v>
      </c>
      <c r="C38" s="5" t="s">
        <v>30</v>
      </c>
      <c r="D38" s="31" t="s">
        <v>3</v>
      </c>
      <c r="E38" s="51">
        <f>(E37-E39)/10</f>
        <v>39.799999999999997</v>
      </c>
      <c r="F38" s="80">
        <f>(F37-F39)/10</f>
        <v>-0.3</v>
      </c>
      <c r="G38" s="51">
        <f>(G37-G39)/10</f>
        <v>39.799999999999997</v>
      </c>
      <c r="H38" s="42"/>
      <c r="I38" s="61">
        <f t="shared" si="9"/>
        <v>0</v>
      </c>
      <c r="J38" s="61"/>
      <c r="K38" s="61">
        <f t="shared" si="10"/>
        <v>0</v>
      </c>
      <c r="L38" s="84">
        <f t="shared" si="12"/>
        <v>0</v>
      </c>
    </row>
    <row r="39" spans="1:12" x14ac:dyDescent="0.25">
      <c r="A39" s="10"/>
      <c r="B39" s="11"/>
      <c r="C39" s="5"/>
      <c r="D39" s="31"/>
      <c r="E39" s="51"/>
      <c r="F39" s="80"/>
      <c r="G39" s="51"/>
      <c r="H39" s="42"/>
      <c r="I39" s="61"/>
      <c r="J39" s="61"/>
      <c r="K39" s="61"/>
      <c r="L39" s="84"/>
    </row>
    <row r="40" spans="1:12" x14ac:dyDescent="0.25">
      <c r="A40" s="10"/>
      <c r="B40" s="11">
        <v>781814</v>
      </c>
      <c r="C40" s="5" t="s">
        <v>9</v>
      </c>
      <c r="D40" s="31" t="s">
        <v>3</v>
      </c>
      <c r="E40" s="51">
        <v>6</v>
      </c>
      <c r="F40" s="80">
        <v>0</v>
      </c>
      <c r="G40" s="51">
        <v>6</v>
      </c>
      <c r="H40" s="42"/>
      <c r="I40" s="61">
        <f t="shared" si="9"/>
        <v>0</v>
      </c>
      <c r="J40" s="61"/>
      <c r="K40" s="61">
        <f t="shared" ref="K40" si="14">F40*J40</f>
        <v>0</v>
      </c>
      <c r="L40" s="84">
        <f t="shared" si="12"/>
        <v>0</v>
      </c>
    </row>
    <row r="41" spans="1:12" x14ac:dyDescent="0.25">
      <c r="A41" s="10"/>
      <c r="B41" s="11"/>
      <c r="C41" s="5" t="s">
        <v>81</v>
      </c>
      <c r="D41" s="31" t="s">
        <v>3</v>
      </c>
      <c r="E41" s="51">
        <f>E34+E35+E36+E33+E40</f>
        <v>444</v>
      </c>
      <c r="F41" s="80">
        <f>F34+F35+F36+F33+F40</f>
        <v>-3</v>
      </c>
      <c r="G41" s="51">
        <f>G34+G35+G36+G33+G40</f>
        <v>444</v>
      </c>
      <c r="H41" s="42"/>
      <c r="I41" s="61">
        <f t="shared" si="9"/>
        <v>0</v>
      </c>
      <c r="J41" s="61"/>
      <c r="K41" s="61">
        <f t="shared" ref="K41" si="15">F41*J41</f>
        <v>0</v>
      </c>
      <c r="L41" s="84">
        <f t="shared" ref="L41" si="16">I41+K41</f>
        <v>0</v>
      </c>
    </row>
    <row r="42" spans="1:12" ht="15" customHeight="1" x14ac:dyDescent="0.25">
      <c r="A42" s="10"/>
      <c r="B42" s="11" t="s">
        <v>163</v>
      </c>
      <c r="C42" s="5" t="s">
        <v>54</v>
      </c>
      <c r="D42" s="31" t="s">
        <v>3</v>
      </c>
      <c r="E42" s="51">
        <v>1</v>
      </c>
      <c r="F42" s="80">
        <v>0</v>
      </c>
      <c r="G42" s="51">
        <v>1</v>
      </c>
      <c r="H42" s="42"/>
      <c r="I42" s="61">
        <f t="shared" ref="I42:I45" si="17">F42*H42</f>
        <v>0</v>
      </c>
      <c r="J42" s="61"/>
      <c r="K42" s="61">
        <f t="shared" ref="K42:K45" si="18">F42*J42</f>
        <v>0</v>
      </c>
      <c r="L42" s="84">
        <f t="shared" ref="L42:L45" si="19">I42+K42</f>
        <v>0</v>
      </c>
    </row>
    <row r="43" spans="1:12" x14ac:dyDescent="0.25">
      <c r="A43" s="10"/>
      <c r="B43" s="11"/>
      <c r="C43" s="5" t="s">
        <v>60</v>
      </c>
      <c r="D43" s="31" t="s">
        <v>3</v>
      </c>
      <c r="E43" s="51">
        <f>(E42)*2</f>
        <v>2</v>
      </c>
      <c r="F43" s="80">
        <f>(F42)*2</f>
        <v>0</v>
      </c>
      <c r="G43" s="51">
        <f>(G42)*2</f>
        <v>2</v>
      </c>
      <c r="H43" s="42"/>
      <c r="I43" s="61">
        <f t="shared" si="17"/>
        <v>0</v>
      </c>
      <c r="J43" s="61"/>
      <c r="K43" s="61">
        <f t="shared" si="18"/>
        <v>0</v>
      </c>
      <c r="L43" s="84">
        <f t="shared" si="19"/>
        <v>0</v>
      </c>
    </row>
    <row r="44" spans="1:12" x14ac:dyDescent="0.25">
      <c r="A44" s="10"/>
      <c r="B44" s="11"/>
      <c r="C44" s="5" t="s">
        <v>80</v>
      </c>
      <c r="D44" s="31" t="s">
        <v>3</v>
      </c>
      <c r="E44" s="51">
        <f>E42</f>
        <v>1</v>
      </c>
      <c r="F44" s="80">
        <f>F42</f>
        <v>0</v>
      </c>
      <c r="G44" s="51">
        <f>G42</f>
        <v>1</v>
      </c>
      <c r="H44" s="42"/>
      <c r="I44" s="61">
        <f t="shared" si="17"/>
        <v>0</v>
      </c>
      <c r="J44" s="61"/>
      <c r="K44" s="61">
        <f t="shared" si="18"/>
        <v>0</v>
      </c>
      <c r="L44" s="84">
        <f t="shared" si="19"/>
        <v>0</v>
      </c>
    </row>
    <row r="45" spans="1:12" x14ac:dyDescent="0.25">
      <c r="A45" s="10"/>
      <c r="B45" s="11" t="s">
        <v>164</v>
      </c>
      <c r="C45" s="5" t="s">
        <v>59</v>
      </c>
      <c r="D45" s="31" t="s">
        <v>3</v>
      </c>
      <c r="E45" s="51">
        <f>E42</f>
        <v>1</v>
      </c>
      <c r="F45" s="80">
        <f>F42</f>
        <v>0</v>
      </c>
      <c r="G45" s="51">
        <f>G42</f>
        <v>1</v>
      </c>
      <c r="H45" s="42"/>
      <c r="I45" s="61">
        <f t="shared" si="17"/>
        <v>0</v>
      </c>
      <c r="J45" s="61"/>
      <c r="K45" s="61">
        <f t="shared" si="18"/>
        <v>0</v>
      </c>
      <c r="L45" s="84">
        <f t="shared" si="19"/>
        <v>0</v>
      </c>
    </row>
    <row r="46" spans="1:12" x14ac:dyDescent="0.25">
      <c r="A46" s="10"/>
      <c r="B46" s="11"/>
      <c r="C46" s="5" t="s">
        <v>21</v>
      </c>
      <c r="D46" s="31" t="s">
        <v>3</v>
      </c>
      <c r="E46" s="51">
        <f>E32+E34+E36+E35</f>
        <v>438</v>
      </c>
      <c r="F46" s="80">
        <f>F32+F34+F36+F35</f>
        <v>-3</v>
      </c>
      <c r="G46" s="51">
        <f>G32+G34+G36+G35</f>
        <v>438</v>
      </c>
      <c r="H46" s="42"/>
      <c r="I46" s="61">
        <f t="shared" ref="I46:I47" si="20">F46*H46</f>
        <v>0</v>
      </c>
      <c r="J46" s="61"/>
      <c r="K46" s="61">
        <f>F46*J46</f>
        <v>0</v>
      </c>
      <c r="L46" s="84">
        <f t="shared" ref="L46:L47" si="21">I46+K46</f>
        <v>0</v>
      </c>
    </row>
    <row r="47" spans="1:12" x14ac:dyDescent="0.25">
      <c r="A47" s="10"/>
      <c r="B47" s="11"/>
      <c r="C47" s="5" t="s">
        <v>22</v>
      </c>
      <c r="D47" s="31" t="s">
        <v>3</v>
      </c>
      <c r="E47" s="51">
        <f>E46</f>
        <v>438</v>
      </c>
      <c r="F47" s="80">
        <f>F46</f>
        <v>-3</v>
      </c>
      <c r="G47" s="51">
        <f>G46</f>
        <v>438</v>
      </c>
      <c r="H47" s="42"/>
      <c r="I47" s="61">
        <f t="shared" si="20"/>
        <v>0</v>
      </c>
      <c r="J47" s="61"/>
      <c r="K47" s="61">
        <f>F47*J47</f>
        <v>0</v>
      </c>
      <c r="L47" s="84">
        <f t="shared" si="21"/>
        <v>0</v>
      </c>
    </row>
    <row r="48" spans="1:12" x14ac:dyDescent="0.25">
      <c r="A48" s="10"/>
      <c r="B48" s="11"/>
      <c r="C48" s="5"/>
      <c r="D48" s="31"/>
      <c r="E48" s="51"/>
      <c r="F48" s="80"/>
      <c r="G48" s="51"/>
      <c r="H48" s="42"/>
      <c r="I48" s="61"/>
      <c r="J48" s="61"/>
      <c r="K48" s="61"/>
      <c r="L48" s="85"/>
    </row>
    <row r="49" spans="1:13" x14ac:dyDescent="0.25">
      <c r="A49" s="10"/>
      <c r="B49" s="9" t="s">
        <v>45</v>
      </c>
      <c r="C49" s="5"/>
      <c r="D49" s="31"/>
      <c r="E49" s="51"/>
      <c r="F49" s="80"/>
      <c r="G49" s="51"/>
      <c r="H49" s="42"/>
      <c r="I49" s="61"/>
      <c r="J49" s="61"/>
      <c r="K49" s="61"/>
      <c r="L49" s="85"/>
    </row>
    <row r="50" spans="1:13" x14ac:dyDescent="0.25">
      <c r="A50" s="10"/>
      <c r="B50" s="11" t="s">
        <v>7</v>
      </c>
      <c r="C50" s="5" t="s">
        <v>8</v>
      </c>
      <c r="D50" s="31" t="s">
        <v>3</v>
      </c>
      <c r="E50" s="51">
        <v>3</v>
      </c>
      <c r="F50" s="80">
        <v>0</v>
      </c>
      <c r="G50" s="51">
        <v>3</v>
      </c>
      <c r="H50" s="42"/>
      <c r="I50" s="61">
        <f t="shared" ref="I50:I53" si="22">F50*H50</f>
        <v>0</v>
      </c>
      <c r="J50" s="61"/>
      <c r="K50" s="61">
        <f>F50*J50</f>
        <v>0</v>
      </c>
      <c r="L50" s="84">
        <f t="shared" ref="L50:L53" si="23">I50+K50</f>
        <v>0</v>
      </c>
    </row>
    <row r="51" spans="1:13" x14ac:dyDescent="0.25">
      <c r="A51" s="10"/>
      <c r="B51" s="11">
        <v>808623</v>
      </c>
      <c r="C51" s="5" t="s">
        <v>43</v>
      </c>
      <c r="D51" s="31" t="s">
        <v>3</v>
      </c>
      <c r="E51" s="51">
        <v>1</v>
      </c>
      <c r="F51" s="80">
        <v>0</v>
      </c>
      <c r="G51" s="51">
        <v>1</v>
      </c>
      <c r="H51" s="42"/>
      <c r="I51" s="61">
        <f t="shared" si="22"/>
        <v>0</v>
      </c>
      <c r="J51" s="61"/>
      <c r="K51" s="61">
        <f>F51*J51</f>
        <v>0</v>
      </c>
      <c r="L51" s="84">
        <f t="shared" si="23"/>
        <v>0</v>
      </c>
    </row>
    <row r="52" spans="1:13" x14ac:dyDescent="0.25">
      <c r="A52" s="10"/>
      <c r="B52" s="11">
        <v>788650</v>
      </c>
      <c r="C52" s="5" t="s">
        <v>93</v>
      </c>
      <c r="D52" s="31" t="s">
        <v>3</v>
      </c>
      <c r="E52" s="51">
        <f>E50+E51</f>
        <v>4</v>
      </c>
      <c r="F52" s="80">
        <v>0</v>
      </c>
      <c r="G52" s="51">
        <f>G50+G51</f>
        <v>4</v>
      </c>
      <c r="H52" s="42"/>
      <c r="I52" s="61">
        <f t="shared" si="22"/>
        <v>0</v>
      </c>
      <c r="J52" s="61"/>
      <c r="K52" s="61">
        <f t="shared" ref="K52:K53" si="24">F52*J52</f>
        <v>0</v>
      </c>
      <c r="L52" s="84">
        <f t="shared" si="23"/>
        <v>0</v>
      </c>
    </row>
    <row r="53" spans="1:13" x14ac:dyDescent="0.25">
      <c r="A53" s="10"/>
      <c r="B53" s="11" t="s">
        <v>95</v>
      </c>
      <c r="C53" s="5" t="s">
        <v>94</v>
      </c>
      <c r="D53" s="31" t="s">
        <v>3</v>
      </c>
      <c r="E53" s="51">
        <v>1</v>
      </c>
      <c r="F53" s="80">
        <v>0</v>
      </c>
      <c r="G53" s="51">
        <v>1</v>
      </c>
      <c r="H53" s="42"/>
      <c r="I53" s="61">
        <f t="shared" si="22"/>
        <v>0</v>
      </c>
      <c r="J53" s="61"/>
      <c r="K53" s="61">
        <f t="shared" si="24"/>
        <v>0</v>
      </c>
      <c r="L53" s="84">
        <f t="shared" si="23"/>
        <v>0</v>
      </c>
    </row>
    <row r="54" spans="1:13" x14ac:dyDescent="0.25">
      <c r="A54" s="10"/>
      <c r="B54" s="9" t="s">
        <v>32</v>
      </c>
      <c r="C54" s="5"/>
      <c r="D54" s="31"/>
      <c r="E54" s="51"/>
      <c r="F54" s="80"/>
      <c r="G54" s="51"/>
      <c r="H54" s="42"/>
      <c r="I54" s="61"/>
      <c r="J54" s="61"/>
      <c r="K54" s="61"/>
      <c r="L54" s="85"/>
    </row>
    <row r="55" spans="1:13" x14ac:dyDescent="0.25">
      <c r="A55" s="10"/>
      <c r="B55" s="11">
        <v>766225</v>
      </c>
      <c r="C55" s="5" t="s">
        <v>126</v>
      </c>
      <c r="D55" s="31" t="s">
        <v>3</v>
      </c>
      <c r="E55" s="51">
        <v>18</v>
      </c>
      <c r="F55" s="80">
        <v>1</v>
      </c>
      <c r="G55" s="51">
        <v>18</v>
      </c>
      <c r="H55" s="42"/>
      <c r="I55" s="61">
        <f t="shared" ref="I55:I56" si="25">F55*H55</f>
        <v>0</v>
      </c>
      <c r="J55" s="61"/>
      <c r="K55" s="61">
        <f>F55*J55</f>
        <v>0</v>
      </c>
      <c r="L55" s="84">
        <f t="shared" ref="L55" si="26">I55+K55</f>
        <v>0</v>
      </c>
    </row>
    <row r="56" spans="1:13" x14ac:dyDescent="0.25">
      <c r="A56" s="10"/>
      <c r="B56" s="11">
        <v>766239</v>
      </c>
      <c r="C56" s="5" t="s">
        <v>125</v>
      </c>
      <c r="D56" s="31" t="s">
        <v>3</v>
      </c>
      <c r="E56" s="51">
        <v>18</v>
      </c>
      <c r="F56" s="80">
        <v>0</v>
      </c>
      <c r="G56" s="51">
        <v>18</v>
      </c>
      <c r="H56" s="42"/>
      <c r="I56" s="61">
        <f t="shared" si="25"/>
        <v>0</v>
      </c>
      <c r="J56" s="61"/>
      <c r="K56" s="61">
        <f>F56*J56</f>
        <v>0</v>
      </c>
      <c r="L56" s="84">
        <f t="shared" ref="L56" si="27">I56+K56</f>
        <v>0</v>
      </c>
    </row>
    <row r="57" spans="1:13" x14ac:dyDescent="0.25">
      <c r="A57" s="10"/>
      <c r="B57" s="9" t="s">
        <v>33</v>
      </c>
      <c r="C57" s="5"/>
      <c r="D57" s="31"/>
      <c r="E57" s="51"/>
      <c r="F57" s="80"/>
      <c r="G57" s="51"/>
      <c r="H57" s="42"/>
      <c r="I57" s="61"/>
      <c r="J57" s="61"/>
      <c r="K57" s="61"/>
      <c r="L57" s="85"/>
    </row>
    <row r="58" spans="1:13" x14ac:dyDescent="0.25">
      <c r="A58" s="10"/>
      <c r="B58" s="11" t="s">
        <v>83</v>
      </c>
      <c r="C58" s="5" t="s">
        <v>82</v>
      </c>
      <c r="D58" s="31" t="s">
        <v>3</v>
      </c>
      <c r="E58" s="51">
        <v>1</v>
      </c>
      <c r="F58" s="80">
        <v>0</v>
      </c>
      <c r="G58" s="51">
        <v>1</v>
      </c>
      <c r="H58" s="42"/>
      <c r="I58" s="61">
        <f t="shared" ref="I58:I59" si="28">F58*H58</f>
        <v>0</v>
      </c>
      <c r="J58" s="61"/>
      <c r="K58" s="61">
        <f>F58*J58</f>
        <v>0</v>
      </c>
      <c r="L58" s="84">
        <f t="shared" ref="L58:L59" si="29">I58+K58</f>
        <v>0</v>
      </c>
    </row>
    <row r="59" spans="1:13" x14ac:dyDescent="0.25">
      <c r="A59" s="10"/>
      <c r="B59" s="11">
        <v>18007</v>
      </c>
      <c r="C59" s="5" t="s">
        <v>74</v>
      </c>
      <c r="D59" s="31" t="s">
        <v>3</v>
      </c>
      <c r="E59" s="51">
        <f>E58*2</f>
        <v>2</v>
      </c>
      <c r="F59" s="80">
        <v>0</v>
      </c>
      <c r="G59" s="51">
        <f>G58*2</f>
        <v>2</v>
      </c>
      <c r="H59" s="42"/>
      <c r="I59" s="61">
        <f t="shared" si="28"/>
        <v>0</v>
      </c>
      <c r="J59" s="61"/>
      <c r="K59" s="61">
        <f>F59*J59</f>
        <v>0</v>
      </c>
      <c r="L59" s="84">
        <f t="shared" si="29"/>
        <v>0</v>
      </c>
    </row>
    <row r="60" spans="1:13" x14ac:dyDescent="0.25">
      <c r="A60" s="10"/>
      <c r="B60" s="11"/>
      <c r="C60" s="5"/>
      <c r="D60" s="31"/>
      <c r="E60" s="51"/>
      <c r="F60" s="80"/>
      <c r="G60" s="51"/>
      <c r="H60" s="42"/>
      <c r="I60" s="61"/>
      <c r="J60" s="61"/>
      <c r="K60" s="61"/>
      <c r="L60" s="84"/>
    </row>
    <row r="61" spans="1:13" x14ac:dyDescent="0.25">
      <c r="A61" s="10"/>
      <c r="B61" s="9" t="s">
        <v>35</v>
      </c>
      <c r="C61" s="5"/>
      <c r="D61" s="31"/>
      <c r="E61" s="51"/>
      <c r="F61" s="80"/>
      <c r="G61" s="51"/>
      <c r="H61" s="42"/>
      <c r="I61" s="61"/>
      <c r="J61" s="61"/>
      <c r="K61" s="61"/>
      <c r="L61" s="85"/>
    </row>
    <row r="62" spans="1:13" x14ac:dyDescent="0.25">
      <c r="A62" s="10"/>
      <c r="B62" s="11" t="s">
        <v>57</v>
      </c>
      <c r="C62" s="5" t="s">
        <v>84</v>
      </c>
      <c r="D62" s="31" t="s">
        <v>11</v>
      </c>
      <c r="E62" s="51">
        <v>3595</v>
      </c>
      <c r="F62" s="80">
        <v>25</v>
      </c>
      <c r="G62" s="51">
        <v>3595</v>
      </c>
      <c r="H62" s="42"/>
      <c r="I62" s="61">
        <f t="shared" ref="I62:I68" si="30">F62*H62</f>
        <v>0</v>
      </c>
      <c r="J62" s="61"/>
      <c r="K62" s="61">
        <f t="shared" ref="K62:K68" si="31">F62*J62</f>
        <v>0</v>
      </c>
      <c r="L62" s="84">
        <f t="shared" ref="L62:L63" si="32">I62+K62</f>
        <v>0</v>
      </c>
      <c r="M62" s="27"/>
    </row>
    <row r="63" spans="1:13" x14ac:dyDescent="0.25">
      <c r="A63" s="10"/>
      <c r="B63" s="11" t="s">
        <v>127</v>
      </c>
      <c r="C63" s="5" t="s">
        <v>84</v>
      </c>
      <c r="D63" s="31" t="s">
        <v>11</v>
      </c>
      <c r="E63" s="51">
        <v>51</v>
      </c>
      <c r="F63" s="80">
        <v>0</v>
      </c>
      <c r="G63" s="51">
        <v>51</v>
      </c>
      <c r="H63" s="42"/>
      <c r="I63" s="61">
        <f t="shared" si="30"/>
        <v>0</v>
      </c>
      <c r="J63" s="61"/>
      <c r="K63" s="61">
        <f t="shared" si="31"/>
        <v>0</v>
      </c>
      <c r="L63" s="84">
        <f t="shared" si="32"/>
        <v>0</v>
      </c>
      <c r="M63" s="27"/>
    </row>
    <row r="64" spans="1:13" x14ac:dyDescent="0.25">
      <c r="A64" s="10"/>
      <c r="B64" s="11" t="s">
        <v>51</v>
      </c>
      <c r="C64" s="5" t="s">
        <v>52</v>
      </c>
      <c r="D64" s="31" t="s">
        <v>11</v>
      </c>
      <c r="E64" s="51">
        <v>62</v>
      </c>
      <c r="F64" s="80">
        <v>0</v>
      </c>
      <c r="G64" s="51">
        <v>62</v>
      </c>
      <c r="H64" s="42"/>
      <c r="I64" s="61">
        <f t="shared" si="30"/>
        <v>0</v>
      </c>
      <c r="J64" s="61"/>
      <c r="K64" s="61">
        <f t="shared" si="31"/>
        <v>0</v>
      </c>
      <c r="L64" s="84">
        <f t="shared" ref="L64" si="33">I64+K64</f>
        <v>0</v>
      </c>
    </row>
    <row r="65" spans="1:12" x14ac:dyDescent="0.25">
      <c r="A65" s="10"/>
      <c r="B65" s="11"/>
      <c r="C65" s="5" t="s">
        <v>72</v>
      </c>
      <c r="D65" s="31" t="s">
        <v>3</v>
      </c>
      <c r="E65" s="51">
        <v>4</v>
      </c>
      <c r="F65" s="80">
        <v>0</v>
      </c>
      <c r="G65" s="51">
        <v>4</v>
      </c>
      <c r="H65" s="42"/>
      <c r="I65" s="61">
        <f t="shared" si="30"/>
        <v>0</v>
      </c>
      <c r="J65" s="61"/>
      <c r="K65" s="61">
        <f t="shared" si="31"/>
        <v>0</v>
      </c>
      <c r="L65" s="84">
        <f t="shared" ref="L65:L66" si="34">I65+K65</f>
        <v>0</v>
      </c>
    </row>
    <row r="66" spans="1:12" x14ac:dyDescent="0.25">
      <c r="A66" s="10"/>
      <c r="B66" s="5"/>
      <c r="C66" s="5" t="s">
        <v>55</v>
      </c>
      <c r="D66" s="31" t="s">
        <v>11</v>
      </c>
      <c r="E66" s="51">
        <v>26</v>
      </c>
      <c r="F66" s="80">
        <v>0</v>
      </c>
      <c r="G66" s="51">
        <v>26</v>
      </c>
      <c r="H66" s="42"/>
      <c r="I66" s="61">
        <f t="shared" si="30"/>
        <v>0</v>
      </c>
      <c r="J66" s="61"/>
      <c r="K66" s="61">
        <f t="shared" si="31"/>
        <v>0</v>
      </c>
      <c r="L66" s="84">
        <f t="shared" si="34"/>
        <v>0</v>
      </c>
    </row>
    <row r="67" spans="1:12" ht="27" x14ac:dyDescent="0.25">
      <c r="A67" s="10"/>
      <c r="B67" s="5" t="s">
        <v>53</v>
      </c>
      <c r="C67" s="5" t="s">
        <v>50</v>
      </c>
      <c r="D67" s="31" t="s">
        <v>3</v>
      </c>
      <c r="E67" s="51">
        <v>1</v>
      </c>
      <c r="F67" s="80">
        <v>0</v>
      </c>
      <c r="G67" s="51">
        <v>1</v>
      </c>
      <c r="H67" s="42"/>
      <c r="I67" s="61">
        <f t="shared" si="30"/>
        <v>0</v>
      </c>
      <c r="J67" s="61"/>
      <c r="K67" s="61">
        <f t="shared" si="31"/>
        <v>0</v>
      </c>
      <c r="L67" s="84">
        <f t="shared" ref="L67:L68" si="35">I67+K67</f>
        <v>0</v>
      </c>
    </row>
    <row r="68" spans="1:12" ht="27" x14ac:dyDescent="0.25">
      <c r="A68" s="10"/>
      <c r="B68" s="11" t="s">
        <v>71</v>
      </c>
      <c r="C68" s="5" t="s">
        <v>70</v>
      </c>
      <c r="D68" s="31" t="s">
        <v>3</v>
      </c>
      <c r="E68" s="51">
        <v>1</v>
      </c>
      <c r="F68" s="80">
        <v>0</v>
      </c>
      <c r="G68" s="51">
        <v>1</v>
      </c>
      <c r="H68" s="42"/>
      <c r="I68" s="61">
        <f t="shared" si="30"/>
        <v>0</v>
      </c>
      <c r="J68" s="61"/>
      <c r="K68" s="61">
        <f t="shared" si="31"/>
        <v>0</v>
      </c>
      <c r="L68" s="84">
        <f t="shared" si="35"/>
        <v>0</v>
      </c>
    </row>
    <row r="69" spans="1:12" x14ac:dyDescent="0.25">
      <c r="A69" s="10"/>
      <c r="B69" s="11"/>
      <c r="C69" s="5"/>
      <c r="D69" s="31"/>
      <c r="E69" s="53"/>
      <c r="F69" s="81"/>
      <c r="G69" s="53"/>
      <c r="H69" s="43"/>
      <c r="I69" s="61"/>
      <c r="J69" s="61"/>
      <c r="K69" s="61"/>
      <c r="L69" s="85"/>
    </row>
    <row r="70" spans="1:12" ht="40.35" customHeight="1" x14ac:dyDescent="0.25">
      <c r="A70" s="10"/>
      <c r="B70" s="11" t="s">
        <v>120</v>
      </c>
      <c r="C70" s="5" t="s">
        <v>10</v>
      </c>
      <c r="D70" s="31" t="s">
        <v>11</v>
      </c>
      <c r="E70" s="51">
        <v>824</v>
      </c>
      <c r="F70" s="80">
        <v>65</v>
      </c>
      <c r="G70" s="51">
        <v>824</v>
      </c>
      <c r="H70" s="42"/>
      <c r="I70" s="61">
        <f t="shared" ref="I70:I87" si="36">F70*H70</f>
        <v>0</v>
      </c>
      <c r="J70" s="61"/>
      <c r="K70" s="61">
        <f t="shared" ref="K70:K82" si="37">F70*J70</f>
        <v>0</v>
      </c>
      <c r="L70" s="84">
        <f t="shared" ref="L70:L73" si="38">I70+K70</f>
        <v>0</v>
      </c>
    </row>
    <row r="71" spans="1:12" ht="40.35" customHeight="1" x14ac:dyDescent="0.25">
      <c r="A71" s="10"/>
      <c r="B71" s="11" t="s">
        <v>128</v>
      </c>
      <c r="C71" s="5" t="s">
        <v>10</v>
      </c>
      <c r="D71" s="31" t="s">
        <v>11</v>
      </c>
      <c r="E71" s="51">
        <v>12</v>
      </c>
      <c r="F71" s="80">
        <v>0</v>
      </c>
      <c r="G71" s="51">
        <v>12</v>
      </c>
      <c r="H71" s="42"/>
      <c r="I71" s="61">
        <f t="shared" si="36"/>
        <v>0</v>
      </c>
      <c r="J71" s="61"/>
      <c r="K71" s="61">
        <f t="shared" si="37"/>
        <v>0</v>
      </c>
      <c r="L71" s="84">
        <f t="shared" si="38"/>
        <v>0</v>
      </c>
    </row>
    <row r="72" spans="1:12" ht="40.35" customHeight="1" x14ac:dyDescent="0.25">
      <c r="A72" s="10"/>
      <c r="B72" s="11" t="s">
        <v>119</v>
      </c>
      <c r="C72" s="5" t="s">
        <v>10</v>
      </c>
      <c r="D72" s="31" t="s">
        <v>11</v>
      </c>
      <c r="E72" s="51">
        <v>21</v>
      </c>
      <c r="F72" s="80">
        <v>0</v>
      </c>
      <c r="G72" s="51">
        <v>21</v>
      </c>
      <c r="H72" s="42"/>
      <c r="I72" s="61">
        <f t="shared" si="36"/>
        <v>0</v>
      </c>
      <c r="J72" s="61"/>
      <c r="K72" s="61">
        <f t="shared" si="37"/>
        <v>0</v>
      </c>
      <c r="L72" s="84">
        <f t="shared" si="38"/>
        <v>0</v>
      </c>
    </row>
    <row r="73" spans="1:12" ht="40.35" customHeight="1" x14ac:dyDescent="0.25">
      <c r="A73" s="10"/>
      <c r="B73" s="11" t="s">
        <v>118</v>
      </c>
      <c r="C73" s="5" t="s">
        <v>10</v>
      </c>
      <c r="D73" s="31" t="s">
        <v>11</v>
      </c>
      <c r="E73" s="51">
        <v>22</v>
      </c>
      <c r="F73" s="80">
        <v>0</v>
      </c>
      <c r="G73" s="51">
        <v>22</v>
      </c>
      <c r="H73" s="42"/>
      <c r="I73" s="61">
        <f t="shared" si="36"/>
        <v>0</v>
      </c>
      <c r="J73" s="61"/>
      <c r="K73" s="61">
        <f t="shared" si="37"/>
        <v>0</v>
      </c>
      <c r="L73" s="84">
        <f t="shared" si="38"/>
        <v>0</v>
      </c>
    </row>
    <row r="74" spans="1:12" ht="40.35" customHeight="1" x14ac:dyDescent="0.25">
      <c r="A74" s="10"/>
      <c r="B74" s="11" t="s">
        <v>121</v>
      </c>
      <c r="C74" s="5" t="s">
        <v>10</v>
      </c>
      <c r="D74" s="31" t="s">
        <v>11</v>
      </c>
      <c r="E74" s="51">
        <v>15</v>
      </c>
      <c r="F74" s="80">
        <v>0</v>
      </c>
      <c r="G74" s="51">
        <v>15</v>
      </c>
      <c r="H74" s="42"/>
      <c r="I74" s="61">
        <f t="shared" si="36"/>
        <v>0</v>
      </c>
      <c r="J74" s="61"/>
      <c r="K74" s="61">
        <f t="shared" si="37"/>
        <v>0</v>
      </c>
      <c r="L74" s="84">
        <f t="shared" ref="L74" si="39">I74+K74</f>
        <v>0</v>
      </c>
    </row>
    <row r="75" spans="1:12" ht="36.75" customHeight="1" x14ac:dyDescent="0.25">
      <c r="A75" s="10"/>
      <c r="B75" s="11" t="s">
        <v>12</v>
      </c>
      <c r="C75" s="5" t="s">
        <v>10</v>
      </c>
      <c r="D75" s="31" t="s">
        <v>11</v>
      </c>
      <c r="E75" s="51">
        <v>486</v>
      </c>
      <c r="F75" s="80">
        <v>25</v>
      </c>
      <c r="G75" s="51">
        <v>486</v>
      </c>
      <c r="H75" s="42"/>
      <c r="I75" s="61">
        <f t="shared" si="36"/>
        <v>0</v>
      </c>
      <c r="J75" s="61"/>
      <c r="K75" s="61">
        <f t="shared" si="37"/>
        <v>0</v>
      </c>
      <c r="L75" s="84">
        <f t="shared" ref="L75:L82" si="40">I75+K75</f>
        <v>0</v>
      </c>
    </row>
    <row r="76" spans="1:12" ht="36.75" customHeight="1" x14ac:dyDescent="0.25">
      <c r="A76" s="10"/>
      <c r="B76" s="11" t="s">
        <v>77</v>
      </c>
      <c r="C76" s="5" t="s">
        <v>10</v>
      </c>
      <c r="D76" s="31" t="s">
        <v>11</v>
      </c>
      <c r="E76" s="51">
        <v>22</v>
      </c>
      <c r="F76" s="80">
        <v>0</v>
      </c>
      <c r="G76" s="51">
        <v>22</v>
      </c>
      <c r="H76" s="42"/>
      <c r="I76" s="61">
        <f t="shared" si="36"/>
        <v>0</v>
      </c>
      <c r="J76" s="61"/>
      <c r="K76" s="61">
        <f t="shared" ref="K76:K77" si="41">F76*J76</f>
        <v>0</v>
      </c>
      <c r="L76" s="84">
        <f t="shared" ref="L76:L77" si="42">I76+K76</f>
        <v>0</v>
      </c>
    </row>
    <row r="77" spans="1:12" ht="30" customHeight="1" x14ac:dyDescent="0.25">
      <c r="A77" s="10"/>
      <c r="B77" s="11" t="s">
        <v>158</v>
      </c>
      <c r="C77" s="5" t="s">
        <v>117</v>
      </c>
      <c r="D77" s="31" t="s">
        <v>11</v>
      </c>
      <c r="E77" s="51">
        <v>243</v>
      </c>
      <c r="F77" s="80">
        <v>0</v>
      </c>
      <c r="G77" s="51">
        <v>243</v>
      </c>
      <c r="H77" s="42"/>
      <c r="I77" s="61">
        <f t="shared" si="36"/>
        <v>0</v>
      </c>
      <c r="J77" s="61"/>
      <c r="K77" s="61">
        <f t="shared" si="41"/>
        <v>0</v>
      </c>
      <c r="L77" s="84">
        <f t="shared" si="42"/>
        <v>0</v>
      </c>
    </row>
    <row r="78" spans="1:12" ht="27" x14ac:dyDescent="0.25">
      <c r="A78" s="10"/>
      <c r="B78" s="11" t="s">
        <v>165</v>
      </c>
      <c r="C78" s="5" t="s">
        <v>56</v>
      </c>
      <c r="D78" s="31" t="s">
        <v>3</v>
      </c>
      <c r="E78" s="51">
        <v>30</v>
      </c>
      <c r="F78" s="80">
        <v>1</v>
      </c>
      <c r="G78" s="51">
        <v>30</v>
      </c>
      <c r="H78" s="42"/>
      <c r="I78" s="61">
        <f t="shared" si="36"/>
        <v>0</v>
      </c>
      <c r="J78" s="61"/>
      <c r="K78" s="61">
        <f t="shared" si="37"/>
        <v>0</v>
      </c>
      <c r="L78" s="84">
        <f t="shared" si="40"/>
        <v>0</v>
      </c>
    </row>
    <row r="79" spans="1:12" x14ac:dyDescent="0.25">
      <c r="A79" s="10"/>
      <c r="B79" s="11" t="s">
        <v>166</v>
      </c>
      <c r="C79" s="5" t="s">
        <v>129</v>
      </c>
      <c r="D79" s="31" t="s">
        <v>3</v>
      </c>
      <c r="E79" s="51">
        <v>21</v>
      </c>
      <c r="F79" s="80">
        <v>0</v>
      </c>
      <c r="G79" s="51">
        <v>21</v>
      </c>
      <c r="H79" s="42"/>
      <c r="I79" s="61">
        <f t="shared" si="36"/>
        <v>0</v>
      </c>
      <c r="J79" s="61"/>
      <c r="K79" s="61">
        <f t="shared" si="37"/>
        <v>0</v>
      </c>
      <c r="L79" s="84">
        <f t="shared" si="40"/>
        <v>0</v>
      </c>
    </row>
    <row r="80" spans="1:12" x14ac:dyDescent="0.25">
      <c r="A80" s="10"/>
      <c r="B80" s="11"/>
      <c r="C80" s="5" t="s">
        <v>159</v>
      </c>
      <c r="D80" s="31" t="s">
        <v>3</v>
      </c>
      <c r="E80" s="51">
        <f>E79*3</f>
        <v>63</v>
      </c>
      <c r="F80" s="80">
        <f>F79*3</f>
        <v>0</v>
      </c>
      <c r="G80" s="51">
        <f>G79*3</f>
        <v>63</v>
      </c>
      <c r="H80" s="42"/>
      <c r="I80" s="61">
        <f t="shared" si="36"/>
        <v>0</v>
      </c>
      <c r="J80" s="61"/>
      <c r="K80" s="61">
        <f t="shared" si="37"/>
        <v>0</v>
      </c>
      <c r="L80" s="84">
        <f t="shared" si="40"/>
        <v>0</v>
      </c>
    </row>
    <row r="81" spans="1:14" x14ac:dyDescent="0.25">
      <c r="A81" s="10"/>
      <c r="B81" s="9" t="s">
        <v>88</v>
      </c>
      <c r="C81" s="5"/>
      <c r="D81" s="31"/>
      <c r="E81" s="51"/>
      <c r="F81" s="80"/>
      <c r="G81" s="51"/>
      <c r="H81" s="42"/>
      <c r="I81" s="61"/>
      <c r="J81" s="61"/>
      <c r="K81" s="61"/>
      <c r="L81" s="84"/>
    </row>
    <row r="82" spans="1:14" ht="27" x14ac:dyDescent="0.25">
      <c r="A82" s="10"/>
      <c r="B82" s="11" t="s">
        <v>167</v>
      </c>
      <c r="C82" s="5" t="s">
        <v>89</v>
      </c>
      <c r="D82" s="31" t="s">
        <v>3</v>
      </c>
      <c r="E82" s="51">
        <v>232</v>
      </c>
      <c r="F82" s="80">
        <v>216</v>
      </c>
      <c r="G82" s="51">
        <v>232</v>
      </c>
      <c r="H82" s="42"/>
      <c r="I82" s="61">
        <f t="shared" si="36"/>
        <v>0</v>
      </c>
      <c r="J82" s="61"/>
      <c r="K82" s="61">
        <f t="shared" si="37"/>
        <v>0</v>
      </c>
      <c r="L82" s="84">
        <f t="shared" si="40"/>
        <v>0</v>
      </c>
    </row>
    <row r="83" spans="1:14" ht="27" x14ac:dyDescent="0.25">
      <c r="A83" s="10"/>
      <c r="B83" s="11" t="s">
        <v>168</v>
      </c>
      <c r="C83" s="5" t="s">
        <v>90</v>
      </c>
      <c r="D83" s="31" t="s">
        <v>3</v>
      </c>
      <c r="E83" s="51">
        <v>312</v>
      </c>
      <c r="F83" s="80">
        <v>0</v>
      </c>
      <c r="G83" s="51">
        <v>312</v>
      </c>
      <c r="H83" s="42"/>
      <c r="I83" s="61">
        <f t="shared" si="36"/>
        <v>0</v>
      </c>
      <c r="J83" s="61"/>
      <c r="K83" s="61">
        <f t="shared" ref="K83" si="43">F83*J83</f>
        <v>0</v>
      </c>
      <c r="L83" s="84">
        <f t="shared" ref="L83" si="44">I83+K83</f>
        <v>0</v>
      </c>
    </row>
    <row r="84" spans="1:14" ht="27" x14ac:dyDescent="0.25">
      <c r="A84" s="10"/>
      <c r="B84" s="11" t="s">
        <v>169</v>
      </c>
      <c r="C84" s="5" t="s">
        <v>91</v>
      </c>
      <c r="D84" s="31" t="s">
        <v>3</v>
      </c>
      <c r="E84" s="51">
        <v>415</v>
      </c>
      <c r="F84" s="80">
        <v>83</v>
      </c>
      <c r="G84" s="51">
        <v>415</v>
      </c>
      <c r="H84" s="42"/>
      <c r="I84" s="61">
        <f t="shared" si="36"/>
        <v>0</v>
      </c>
      <c r="J84" s="61"/>
      <c r="K84" s="61">
        <f t="shared" ref="K84" si="45">F84*J84</f>
        <v>0</v>
      </c>
      <c r="L84" s="84">
        <f t="shared" ref="L84" si="46">I84+K84</f>
        <v>0</v>
      </c>
    </row>
    <row r="85" spans="1:14" ht="27" x14ac:dyDescent="0.25">
      <c r="A85" s="10"/>
      <c r="B85" s="11" t="s">
        <v>170</v>
      </c>
      <c r="C85" s="5" t="s">
        <v>92</v>
      </c>
      <c r="D85" s="31" t="s">
        <v>3</v>
      </c>
      <c r="E85" s="51">
        <v>44</v>
      </c>
      <c r="F85" s="80">
        <v>0</v>
      </c>
      <c r="G85" s="51">
        <v>44</v>
      </c>
      <c r="H85" s="42"/>
      <c r="I85" s="61">
        <f t="shared" si="36"/>
        <v>0</v>
      </c>
      <c r="J85" s="61"/>
      <c r="K85" s="61">
        <f t="shared" ref="K85:K87" si="47">F85*J85</f>
        <v>0</v>
      </c>
      <c r="L85" s="84">
        <f t="shared" ref="L85:L87" si="48">I85+K85</f>
        <v>0</v>
      </c>
    </row>
    <row r="86" spans="1:14" x14ac:dyDescent="0.25">
      <c r="A86" s="10"/>
      <c r="B86" s="11" t="s">
        <v>171</v>
      </c>
      <c r="C86" s="5" t="s">
        <v>79</v>
      </c>
      <c r="D86" s="31" t="s">
        <v>3</v>
      </c>
      <c r="E86" s="51">
        <v>615</v>
      </c>
      <c r="F86" s="80">
        <v>50</v>
      </c>
      <c r="G86" s="51">
        <v>615</v>
      </c>
      <c r="H86" s="42"/>
      <c r="I86" s="61">
        <f t="shared" si="36"/>
        <v>0</v>
      </c>
      <c r="J86" s="61"/>
      <c r="K86" s="61">
        <f t="shared" si="47"/>
        <v>0</v>
      </c>
      <c r="L86" s="84">
        <f t="shared" si="48"/>
        <v>0</v>
      </c>
    </row>
    <row r="87" spans="1:14" x14ac:dyDescent="0.25">
      <c r="A87" s="10"/>
      <c r="B87" s="11"/>
      <c r="C87" s="5" t="s">
        <v>138</v>
      </c>
      <c r="D87" s="31" t="s">
        <v>3</v>
      </c>
      <c r="E87" s="51">
        <f>E86</f>
        <v>615</v>
      </c>
      <c r="F87" s="80">
        <f>F86</f>
        <v>50</v>
      </c>
      <c r="G87" s="51">
        <f>G86</f>
        <v>615</v>
      </c>
      <c r="H87" s="42"/>
      <c r="I87" s="61">
        <f t="shared" si="36"/>
        <v>0</v>
      </c>
      <c r="J87" s="61"/>
      <c r="K87" s="61">
        <f t="shared" si="47"/>
        <v>0</v>
      </c>
      <c r="L87" s="84">
        <f t="shared" si="48"/>
        <v>0</v>
      </c>
    </row>
    <row r="88" spans="1:14" ht="15" customHeight="1" x14ac:dyDescent="0.25">
      <c r="A88" s="10"/>
      <c r="B88" s="11" t="s">
        <v>172</v>
      </c>
      <c r="C88" s="5" t="s">
        <v>58</v>
      </c>
      <c r="D88" s="31" t="s">
        <v>17</v>
      </c>
      <c r="E88" s="51">
        <v>3</v>
      </c>
      <c r="F88" s="80">
        <v>0</v>
      </c>
      <c r="G88" s="51">
        <v>3</v>
      </c>
      <c r="H88" s="42"/>
      <c r="I88" s="61">
        <f t="shared" ref="I88:I102" si="49">F88*H88</f>
        <v>0</v>
      </c>
      <c r="J88" s="61"/>
      <c r="K88" s="61">
        <f t="shared" ref="K88" si="50">F88*J88</f>
        <v>0</v>
      </c>
      <c r="L88" s="84">
        <f t="shared" ref="L88" si="51">I88+K88</f>
        <v>0</v>
      </c>
      <c r="M88" s="27"/>
      <c r="N88" s="35"/>
    </row>
    <row r="89" spans="1:14" x14ac:dyDescent="0.25">
      <c r="A89" s="10"/>
      <c r="B89" s="9" t="s">
        <v>152</v>
      </c>
      <c r="C89" s="5"/>
      <c r="D89" s="31"/>
      <c r="E89" s="51"/>
      <c r="F89" s="80"/>
      <c r="G89" s="51"/>
      <c r="H89" s="42"/>
      <c r="I89" s="61"/>
      <c r="J89" s="61"/>
      <c r="K89" s="61"/>
      <c r="L89" s="84"/>
    </row>
    <row r="90" spans="1:14" ht="27" x14ac:dyDescent="0.25">
      <c r="A90" s="10"/>
      <c r="B90" s="11" t="s">
        <v>116</v>
      </c>
      <c r="C90" s="5" t="s">
        <v>161</v>
      </c>
      <c r="D90" s="31" t="s">
        <v>11</v>
      </c>
      <c r="E90" s="51">
        <v>12</v>
      </c>
      <c r="F90" s="80">
        <v>0</v>
      </c>
      <c r="G90" s="51">
        <v>12</v>
      </c>
      <c r="H90" s="42"/>
      <c r="I90" s="61">
        <f t="shared" si="49"/>
        <v>0</v>
      </c>
      <c r="J90" s="61"/>
      <c r="K90" s="61">
        <f>F90*J90</f>
        <v>0</v>
      </c>
      <c r="L90" s="84">
        <f t="shared" ref="L90:L93" si="52">I90+K90</f>
        <v>0</v>
      </c>
    </row>
    <row r="91" spans="1:14" x14ac:dyDescent="0.25">
      <c r="A91" s="10"/>
      <c r="B91" s="11" t="s">
        <v>64</v>
      </c>
      <c r="C91" s="5" t="s">
        <v>63</v>
      </c>
      <c r="D91" s="31" t="s">
        <v>3</v>
      </c>
      <c r="E91" s="51">
        <f>(E90/2)-2</f>
        <v>4</v>
      </c>
      <c r="F91" s="80">
        <v>0</v>
      </c>
      <c r="G91" s="51">
        <f>(G90/2)-2</f>
        <v>4</v>
      </c>
      <c r="H91" s="42"/>
      <c r="I91" s="61">
        <f t="shared" si="49"/>
        <v>0</v>
      </c>
      <c r="J91" s="61"/>
      <c r="K91" s="61">
        <f t="shared" ref="K91:K93" si="53">F91*J91</f>
        <v>0</v>
      </c>
      <c r="L91" s="84">
        <f t="shared" si="52"/>
        <v>0</v>
      </c>
    </row>
    <row r="92" spans="1:14" x14ac:dyDescent="0.25">
      <c r="A92" s="10"/>
      <c r="B92" s="11" t="s">
        <v>65</v>
      </c>
      <c r="C92" s="5" t="s">
        <v>68</v>
      </c>
      <c r="D92" s="31" t="s">
        <v>3</v>
      </c>
      <c r="E92" s="51">
        <f>E91*2</f>
        <v>8</v>
      </c>
      <c r="F92" s="80">
        <f>F91*2</f>
        <v>0</v>
      </c>
      <c r="G92" s="51">
        <f>G91*2</f>
        <v>8</v>
      </c>
      <c r="H92" s="42"/>
      <c r="I92" s="61">
        <f t="shared" si="49"/>
        <v>0</v>
      </c>
      <c r="J92" s="61"/>
      <c r="K92" s="61">
        <f t="shared" si="53"/>
        <v>0</v>
      </c>
      <c r="L92" s="84">
        <f t="shared" si="52"/>
        <v>0</v>
      </c>
    </row>
    <row r="93" spans="1:14" x14ac:dyDescent="0.25">
      <c r="A93" s="10"/>
      <c r="B93" s="11" t="s">
        <v>66</v>
      </c>
      <c r="C93" s="5" t="s">
        <v>67</v>
      </c>
      <c r="D93" s="31" t="s">
        <v>3</v>
      </c>
      <c r="E93" s="51">
        <f>E90*2</f>
        <v>24</v>
      </c>
      <c r="F93" s="80">
        <f>F90*2</f>
        <v>0</v>
      </c>
      <c r="G93" s="51">
        <f>G90*2</f>
        <v>24</v>
      </c>
      <c r="H93" s="42"/>
      <c r="I93" s="61">
        <f t="shared" si="49"/>
        <v>0</v>
      </c>
      <c r="J93" s="61"/>
      <c r="K93" s="61">
        <f t="shared" si="53"/>
        <v>0</v>
      </c>
      <c r="L93" s="84">
        <f t="shared" si="52"/>
        <v>0</v>
      </c>
    </row>
    <row r="94" spans="1:14" x14ac:dyDescent="0.25">
      <c r="A94" s="10"/>
      <c r="B94" s="11" t="s">
        <v>13</v>
      </c>
      <c r="C94" s="5" t="s">
        <v>69</v>
      </c>
      <c r="D94" s="31" t="s">
        <v>3</v>
      </c>
      <c r="E94" s="51">
        <v>116</v>
      </c>
      <c r="F94" s="80">
        <v>0</v>
      </c>
      <c r="G94" s="51">
        <v>116</v>
      </c>
      <c r="H94" s="42"/>
      <c r="I94" s="61">
        <f t="shared" si="49"/>
        <v>0</v>
      </c>
      <c r="J94" s="61"/>
      <c r="K94" s="61">
        <f>F94*J94</f>
        <v>0</v>
      </c>
      <c r="L94" s="84">
        <f t="shared" ref="L94" si="54">I94+K94</f>
        <v>0</v>
      </c>
    </row>
    <row r="95" spans="1:14" x14ac:dyDescent="0.25">
      <c r="A95" s="10"/>
      <c r="B95" s="11" t="s">
        <v>13</v>
      </c>
      <c r="C95" s="5" t="s">
        <v>78</v>
      </c>
      <c r="D95" s="31" t="s">
        <v>3</v>
      </c>
      <c r="E95" s="51">
        <v>11</v>
      </c>
      <c r="F95" s="80">
        <v>0</v>
      </c>
      <c r="G95" s="51">
        <v>11</v>
      </c>
      <c r="H95" s="42"/>
      <c r="I95" s="61">
        <f t="shared" si="49"/>
        <v>0</v>
      </c>
      <c r="J95" s="61"/>
      <c r="K95" s="61">
        <f>F95*J95</f>
        <v>0</v>
      </c>
      <c r="L95" s="84">
        <f t="shared" ref="L95:L100" si="55">I95+K95</f>
        <v>0</v>
      </c>
    </row>
    <row r="96" spans="1:14" x14ac:dyDescent="0.25">
      <c r="A96" s="10"/>
      <c r="B96" s="9" t="s">
        <v>153</v>
      </c>
      <c r="C96" s="5"/>
      <c r="D96" s="31"/>
      <c r="E96" s="51"/>
      <c r="F96" s="80"/>
      <c r="G96" s="51"/>
      <c r="H96" s="42"/>
      <c r="I96" s="61"/>
      <c r="J96" s="61"/>
      <c r="K96" s="61"/>
      <c r="L96" s="84"/>
    </row>
    <row r="97" spans="1:13" x14ac:dyDescent="0.25">
      <c r="A97" s="10"/>
      <c r="B97" s="11" t="s">
        <v>132</v>
      </c>
      <c r="C97" s="5" t="s">
        <v>133</v>
      </c>
      <c r="D97" s="31" t="s">
        <v>3</v>
      </c>
      <c r="E97" s="51">
        <v>1</v>
      </c>
      <c r="F97" s="80">
        <v>0</v>
      </c>
      <c r="G97" s="51">
        <v>1</v>
      </c>
      <c r="H97" s="42"/>
      <c r="I97" s="61">
        <f t="shared" si="49"/>
        <v>0</v>
      </c>
      <c r="J97" s="61"/>
      <c r="K97" s="61">
        <f t="shared" ref="K97:K100" si="56">F97*J97</f>
        <v>0</v>
      </c>
      <c r="L97" s="84">
        <f t="shared" si="55"/>
        <v>0</v>
      </c>
      <c r="M97" s="27"/>
    </row>
    <row r="98" spans="1:13" x14ac:dyDescent="0.25">
      <c r="A98" s="10"/>
      <c r="B98" s="11" t="s">
        <v>134</v>
      </c>
      <c r="C98" s="5" t="s">
        <v>143</v>
      </c>
      <c r="D98" s="31" t="s">
        <v>11</v>
      </c>
      <c r="E98" s="51">
        <v>12</v>
      </c>
      <c r="F98" s="80">
        <v>0</v>
      </c>
      <c r="G98" s="51">
        <v>12</v>
      </c>
      <c r="H98" s="42"/>
      <c r="I98" s="61">
        <f t="shared" si="49"/>
        <v>0</v>
      </c>
      <c r="J98" s="61"/>
      <c r="K98" s="61">
        <f t="shared" si="56"/>
        <v>0</v>
      </c>
      <c r="L98" s="84">
        <f t="shared" si="55"/>
        <v>0</v>
      </c>
    </row>
    <row r="99" spans="1:13" x14ac:dyDescent="0.25">
      <c r="A99" s="10"/>
      <c r="B99" s="11" t="s">
        <v>135</v>
      </c>
      <c r="C99" s="5" t="s">
        <v>142</v>
      </c>
      <c r="D99" s="31" t="s">
        <v>11</v>
      </c>
      <c r="E99" s="51">
        <v>26</v>
      </c>
      <c r="F99" s="80">
        <v>0</v>
      </c>
      <c r="G99" s="51">
        <v>26</v>
      </c>
      <c r="H99" s="42"/>
      <c r="I99" s="61">
        <f t="shared" si="49"/>
        <v>0</v>
      </c>
      <c r="J99" s="61"/>
      <c r="K99" s="61">
        <f t="shared" si="56"/>
        <v>0</v>
      </c>
      <c r="L99" s="84">
        <f t="shared" si="55"/>
        <v>0</v>
      </c>
    </row>
    <row r="100" spans="1:13" x14ac:dyDescent="0.25">
      <c r="A100" s="10"/>
      <c r="B100" s="11" t="s">
        <v>61</v>
      </c>
      <c r="C100" s="5" t="s">
        <v>141</v>
      </c>
      <c r="D100" s="31" t="s">
        <v>11</v>
      </c>
      <c r="E100" s="51">
        <v>120</v>
      </c>
      <c r="F100" s="80">
        <v>0</v>
      </c>
      <c r="G100" s="51">
        <v>120</v>
      </c>
      <c r="H100" s="42"/>
      <c r="I100" s="61">
        <f t="shared" si="49"/>
        <v>0</v>
      </c>
      <c r="J100" s="61"/>
      <c r="K100" s="62">
        <f t="shared" si="56"/>
        <v>0</v>
      </c>
      <c r="L100" s="84">
        <f t="shared" si="55"/>
        <v>0</v>
      </c>
    </row>
    <row r="101" spans="1:13" x14ac:dyDescent="0.25">
      <c r="A101" s="10"/>
      <c r="B101" s="11" t="s">
        <v>14</v>
      </c>
      <c r="C101" s="5" t="s">
        <v>34</v>
      </c>
      <c r="D101" s="31" t="s">
        <v>11</v>
      </c>
      <c r="E101" s="51">
        <v>56</v>
      </c>
      <c r="F101" s="80">
        <v>0</v>
      </c>
      <c r="G101" s="51">
        <v>56</v>
      </c>
      <c r="H101" s="42"/>
      <c r="I101" s="61">
        <f t="shared" ref="I101:I109" si="57">F101*H101</f>
        <v>0</v>
      </c>
      <c r="J101" s="61"/>
      <c r="K101" s="63">
        <f>F101*J101</f>
        <v>0</v>
      </c>
      <c r="L101" s="86">
        <f t="shared" ref="L101:L102" si="58">I101+K101</f>
        <v>0</v>
      </c>
    </row>
    <row r="102" spans="1:13" x14ac:dyDescent="0.25">
      <c r="A102" s="10"/>
      <c r="B102" s="11"/>
      <c r="C102" s="5" t="s">
        <v>136</v>
      </c>
      <c r="D102" s="31" t="s">
        <v>137</v>
      </c>
      <c r="E102" s="51">
        <v>30</v>
      </c>
      <c r="F102" s="80">
        <v>0</v>
      </c>
      <c r="G102" s="51">
        <v>30</v>
      </c>
      <c r="H102" s="42"/>
      <c r="I102" s="61">
        <f t="shared" si="49"/>
        <v>0</v>
      </c>
      <c r="J102" s="61"/>
      <c r="K102" s="61">
        <f>F102*J102</f>
        <v>0</v>
      </c>
      <c r="L102" s="84">
        <f t="shared" si="58"/>
        <v>0</v>
      </c>
    </row>
    <row r="103" spans="1:13" x14ac:dyDescent="0.25">
      <c r="A103" s="10"/>
      <c r="B103" s="5" t="s">
        <v>173</v>
      </c>
      <c r="C103" s="5" t="s">
        <v>76</v>
      </c>
      <c r="D103" s="31" t="s">
        <v>3</v>
      </c>
      <c r="E103" s="54">
        <f>E101*1.8</f>
        <v>100.8</v>
      </c>
      <c r="F103" s="82">
        <f>F101*1.8</f>
        <v>0</v>
      </c>
      <c r="G103" s="54">
        <f>G101*1.8</f>
        <v>100.8</v>
      </c>
      <c r="H103" s="42"/>
      <c r="I103" s="61">
        <f t="shared" si="57"/>
        <v>0</v>
      </c>
      <c r="J103" s="64"/>
      <c r="K103" s="63">
        <f>F103*J103</f>
        <v>0</v>
      </c>
      <c r="L103" s="86">
        <f t="shared" ref="L103:L105" si="59">I103+K103</f>
        <v>0</v>
      </c>
    </row>
    <row r="104" spans="1:13" x14ac:dyDescent="0.25">
      <c r="A104" s="10"/>
      <c r="B104" s="11" t="s">
        <v>130</v>
      </c>
      <c r="C104" s="5" t="s">
        <v>140</v>
      </c>
      <c r="D104" s="31" t="s">
        <v>11</v>
      </c>
      <c r="E104" s="51">
        <v>622</v>
      </c>
      <c r="F104" s="80">
        <v>0</v>
      </c>
      <c r="G104" s="51">
        <v>622</v>
      </c>
      <c r="H104" s="42"/>
      <c r="I104" s="61">
        <f t="shared" si="57"/>
        <v>0</v>
      </c>
      <c r="J104" s="61"/>
      <c r="K104" s="63">
        <f>F104*J104</f>
        <v>0</v>
      </c>
      <c r="L104" s="86">
        <f t="shared" si="59"/>
        <v>0</v>
      </c>
    </row>
    <row r="105" spans="1:13" x14ac:dyDescent="0.25">
      <c r="A105" s="10"/>
      <c r="B105" s="11" t="s">
        <v>131</v>
      </c>
      <c r="C105" s="5" t="s">
        <v>144</v>
      </c>
      <c r="D105" s="31" t="s">
        <v>11</v>
      </c>
      <c r="E105" s="51">
        <f>E104*1.08</f>
        <v>671.76</v>
      </c>
      <c r="F105" s="80">
        <f>F104*1.08</f>
        <v>0</v>
      </c>
      <c r="G105" s="51">
        <f>G104*1.08</f>
        <v>671.76</v>
      </c>
      <c r="H105" s="42"/>
      <c r="I105" s="61">
        <f t="shared" si="57"/>
        <v>0</v>
      </c>
      <c r="J105" s="61"/>
      <c r="K105" s="61">
        <f>F105*J105</f>
        <v>0</v>
      </c>
      <c r="L105" s="84">
        <f t="shared" si="59"/>
        <v>0</v>
      </c>
    </row>
    <row r="106" spans="1:13" x14ac:dyDescent="0.25">
      <c r="A106" s="10"/>
      <c r="B106" s="11" t="s">
        <v>174</v>
      </c>
      <c r="C106" s="5" t="s">
        <v>16</v>
      </c>
      <c r="D106" s="31" t="s">
        <v>17</v>
      </c>
      <c r="E106" s="51">
        <v>1</v>
      </c>
      <c r="F106" s="80">
        <v>0.5</v>
      </c>
      <c r="G106" s="51">
        <v>1</v>
      </c>
      <c r="H106" s="42"/>
      <c r="I106" s="61">
        <f t="shared" si="57"/>
        <v>0</v>
      </c>
      <c r="J106" s="61"/>
      <c r="K106" s="63">
        <f t="shared" ref="K106:K108" si="60">F106*J106</f>
        <v>0</v>
      </c>
      <c r="L106" s="86">
        <f t="shared" ref="L106:L109" si="61">I106+K106</f>
        <v>0</v>
      </c>
    </row>
    <row r="107" spans="1:13" x14ac:dyDescent="0.25">
      <c r="A107" s="10"/>
      <c r="B107" s="11" t="s">
        <v>175</v>
      </c>
      <c r="C107" s="5" t="s">
        <v>18</v>
      </c>
      <c r="D107" s="31" t="s">
        <v>3</v>
      </c>
      <c r="E107" s="51">
        <v>2</v>
      </c>
      <c r="F107" s="80">
        <v>1</v>
      </c>
      <c r="G107" s="51">
        <v>2</v>
      </c>
      <c r="H107" s="42"/>
      <c r="I107" s="61">
        <f t="shared" si="57"/>
        <v>0</v>
      </c>
      <c r="J107" s="61"/>
      <c r="K107" s="63">
        <f t="shared" si="60"/>
        <v>0</v>
      </c>
      <c r="L107" s="86">
        <f t="shared" si="61"/>
        <v>0</v>
      </c>
    </row>
    <row r="108" spans="1:13" x14ac:dyDescent="0.25">
      <c r="A108" s="10"/>
      <c r="B108" s="5"/>
      <c r="C108" s="5" t="s">
        <v>19</v>
      </c>
      <c r="D108" s="31" t="s">
        <v>29</v>
      </c>
      <c r="E108" s="51">
        <v>0.5</v>
      </c>
      <c r="F108" s="80">
        <v>0.25</v>
      </c>
      <c r="G108" s="51">
        <v>0.5</v>
      </c>
      <c r="H108" s="42"/>
      <c r="I108" s="61">
        <f t="shared" si="57"/>
        <v>0</v>
      </c>
      <c r="J108" s="61"/>
      <c r="K108" s="63">
        <f t="shared" si="60"/>
        <v>0</v>
      </c>
      <c r="L108" s="86">
        <f t="shared" si="61"/>
        <v>0</v>
      </c>
    </row>
    <row r="109" spans="1:13" x14ac:dyDescent="0.25">
      <c r="A109" s="10"/>
      <c r="B109" s="66">
        <v>3488604</v>
      </c>
      <c r="C109" s="5" t="s">
        <v>20</v>
      </c>
      <c r="D109" s="31" t="s">
        <v>15</v>
      </c>
      <c r="E109" s="51">
        <v>1</v>
      </c>
      <c r="F109" s="80">
        <v>0.5</v>
      </c>
      <c r="G109" s="51">
        <v>1</v>
      </c>
      <c r="H109" s="42"/>
      <c r="I109" s="61">
        <f t="shared" si="57"/>
        <v>0</v>
      </c>
      <c r="J109" s="61"/>
      <c r="K109" s="63">
        <f>F109*J109</f>
        <v>0</v>
      </c>
      <c r="L109" s="86">
        <f t="shared" si="61"/>
        <v>0</v>
      </c>
    </row>
    <row r="110" spans="1:13" x14ac:dyDescent="0.25">
      <c r="A110" s="10"/>
      <c r="B110" s="11"/>
      <c r="C110" s="5"/>
      <c r="D110" s="31"/>
      <c r="E110" s="51"/>
      <c r="F110" s="80"/>
      <c r="G110" s="51"/>
      <c r="H110" s="42"/>
      <c r="I110" s="61"/>
      <c r="J110" s="61"/>
      <c r="K110" s="61"/>
      <c r="L110" s="84"/>
    </row>
    <row r="111" spans="1:13" x14ac:dyDescent="0.25">
      <c r="A111" s="10"/>
      <c r="B111" s="9" t="s">
        <v>36</v>
      </c>
      <c r="C111" s="5"/>
      <c r="D111" s="31"/>
      <c r="E111" s="51"/>
      <c r="F111" s="80"/>
      <c r="G111" s="51"/>
      <c r="H111" s="42"/>
      <c r="I111" s="61"/>
      <c r="J111" s="61"/>
      <c r="K111" s="61"/>
      <c r="L111" s="85"/>
    </row>
    <row r="112" spans="1:13" x14ac:dyDescent="0.25">
      <c r="A112" s="10"/>
      <c r="B112" s="11">
        <v>704910</v>
      </c>
      <c r="C112" s="5" t="s">
        <v>85</v>
      </c>
      <c r="D112" s="31" t="s">
        <v>15</v>
      </c>
      <c r="E112" s="51">
        <v>1</v>
      </c>
      <c r="F112" s="80">
        <v>0</v>
      </c>
      <c r="G112" s="51">
        <v>1</v>
      </c>
      <c r="H112" s="42"/>
      <c r="I112" s="61">
        <f t="shared" ref="I112:I115" si="62">F112*H112</f>
        <v>0</v>
      </c>
      <c r="J112" s="61"/>
      <c r="K112" s="63">
        <f>F112*J112</f>
        <v>0</v>
      </c>
      <c r="L112" s="86">
        <f t="shared" ref="L112:L115" si="63">I112+K112</f>
        <v>0</v>
      </c>
    </row>
    <row r="113" spans="1:12" x14ac:dyDescent="0.25">
      <c r="A113" s="10"/>
      <c r="B113" s="11">
        <v>769911</v>
      </c>
      <c r="C113" s="5" t="s">
        <v>46</v>
      </c>
      <c r="D113" s="31" t="s">
        <v>3</v>
      </c>
      <c r="E113" s="51">
        <v>1</v>
      </c>
      <c r="F113" s="80">
        <v>0</v>
      </c>
      <c r="G113" s="51">
        <v>1</v>
      </c>
      <c r="H113" s="42"/>
      <c r="I113" s="61">
        <f t="shared" si="62"/>
        <v>0</v>
      </c>
      <c r="J113" s="61"/>
      <c r="K113" s="63">
        <f>F113*J113</f>
        <v>0</v>
      </c>
      <c r="L113" s="86">
        <f t="shared" si="63"/>
        <v>0</v>
      </c>
    </row>
    <row r="114" spans="1:12" x14ac:dyDescent="0.25">
      <c r="A114" s="10"/>
      <c r="B114" s="11"/>
      <c r="C114" s="5" t="s">
        <v>47</v>
      </c>
      <c r="D114" s="31" t="s">
        <v>3</v>
      </c>
      <c r="E114" s="51">
        <v>1</v>
      </c>
      <c r="F114" s="80">
        <v>0</v>
      </c>
      <c r="G114" s="51">
        <v>1</v>
      </c>
      <c r="H114" s="42"/>
      <c r="I114" s="61">
        <f t="shared" si="62"/>
        <v>0</v>
      </c>
      <c r="J114" s="61"/>
      <c r="K114" s="63">
        <f>F114*J114</f>
        <v>0</v>
      </c>
      <c r="L114" s="86">
        <f t="shared" si="63"/>
        <v>0</v>
      </c>
    </row>
    <row r="115" spans="1:12" x14ac:dyDescent="0.25">
      <c r="A115" s="10"/>
      <c r="B115" s="11" t="s">
        <v>75</v>
      </c>
      <c r="C115" s="5" t="s">
        <v>87</v>
      </c>
      <c r="D115" s="31" t="s">
        <v>3</v>
      </c>
      <c r="E115" s="51">
        <v>2</v>
      </c>
      <c r="F115" s="80">
        <v>0</v>
      </c>
      <c r="G115" s="51">
        <v>2</v>
      </c>
      <c r="H115" s="42"/>
      <c r="I115" s="61">
        <f t="shared" si="62"/>
        <v>0</v>
      </c>
      <c r="J115" s="61"/>
      <c r="K115" s="63">
        <f>F115*J115</f>
        <v>0</v>
      </c>
      <c r="L115" s="86">
        <f t="shared" si="63"/>
        <v>0</v>
      </c>
    </row>
    <row r="116" spans="1:12" x14ac:dyDescent="0.25">
      <c r="A116" s="10"/>
      <c r="B116" s="11"/>
      <c r="C116" s="5"/>
      <c r="D116" s="31"/>
      <c r="E116" s="58"/>
      <c r="F116" s="83"/>
      <c r="G116" s="58"/>
      <c r="H116" s="42"/>
      <c r="I116" s="61"/>
      <c r="J116" s="61"/>
      <c r="K116" s="61"/>
      <c r="L116" s="85"/>
    </row>
    <row r="117" spans="1:12" x14ac:dyDescent="0.25">
      <c r="A117" s="10"/>
      <c r="B117" s="25" t="s">
        <v>48</v>
      </c>
      <c r="C117" s="5"/>
      <c r="D117" s="31" t="s">
        <v>24</v>
      </c>
      <c r="E117" s="51">
        <v>60</v>
      </c>
      <c r="F117" s="80">
        <v>0</v>
      </c>
      <c r="G117" s="51">
        <v>60</v>
      </c>
      <c r="H117" s="42"/>
      <c r="I117" s="61">
        <f t="shared" ref="I117:I122" si="64">F117*H117</f>
        <v>0</v>
      </c>
      <c r="J117" s="61"/>
      <c r="K117" s="63">
        <f t="shared" ref="K117:K127" si="65">F117*J117</f>
        <v>0</v>
      </c>
      <c r="L117" s="86">
        <f t="shared" ref="L117:L127" si="66">I117+K117</f>
        <v>0</v>
      </c>
    </row>
    <row r="118" spans="1:12" x14ac:dyDescent="0.25">
      <c r="A118" s="10"/>
      <c r="B118" s="25" t="s">
        <v>86</v>
      </c>
      <c r="C118" s="5"/>
      <c r="D118" s="31" t="s">
        <v>24</v>
      </c>
      <c r="E118" s="51">
        <v>82</v>
      </c>
      <c r="F118" s="80">
        <v>0</v>
      </c>
      <c r="G118" s="51">
        <v>82</v>
      </c>
      <c r="H118" s="42"/>
      <c r="I118" s="61">
        <f t="shared" ref="I118" si="67">F118*H118</f>
        <v>0</v>
      </c>
      <c r="J118" s="61"/>
      <c r="K118" s="63">
        <f t="shared" ref="K118" si="68">F118*J118</f>
        <v>0</v>
      </c>
      <c r="L118" s="86">
        <f t="shared" ref="L118" si="69">I118+K118</f>
        <v>0</v>
      </c>
    </row>
    <row r="119" spans="1:12" x14ac:dyDescent="0.25">
      <c r="A119" s="10"/>
      <c r="B119" s="12" t="s">
        <v>62</v>
      </c>
      <c r="C119" s="5"/>
      <c r="D119" s="31" t="s">
        <v>3</v>
      </c>
      <c r="E119" s="51">
        <v>1</v>
      </c>
      <c r="F119" s="80">
        <v>0</v>
      </c>
      <c r="G119" s="51">
        <v>1</v>
      </c>
      <c r="H119" s="42"/>
      <c r="I119" s="61">
        <f t="shared" si="64"/>
        <v>0</v>
      </c>
      <c r="J119" s="61"/>
      <c r="K119" s="63">
        <f t="shared" si="65"/>
        <v>0</v>
      </c>
      <c r="L119" s="86">
        <f t="shared" si="66"/>
        <v>0</v>
      </c>
    </row>
    <row r="120" spans="1:12" ht="15.75" customHeight="1" x14ac:dyDescent="0.25">
      <c r="A120" s="10"/>
      <c r="B120" s="77" t="s">
        <v>149</v>
      </c>
      <c r="C120" s="78"/>
      <c r="D120" s="31" t="s">
        <v>24</v>
      </c>
      <c r="E120" s="51">
        <v>520</v>
      </c>
      <c r="F120" s="80">
        <v>0</v>
      </c>
      <c r="G120" s="51">
        <v>520</v>
      </c>
      <c r="H120" s="42"/>
      <c r="I120" s="61">
        <f t="shared" si="64"/>
        <v>0</v>
      </c>
      <c r="J120" s="61"/>
      <c r="K120" s="63">
        <f t="shared" si="65"/>
        <v>0</v>
      </c>
      <c r="L120" s="86">
        <f t="shared" si="66"/>
        <v>0</v>
      </c>
    </row>
    <row r="121" spans="1:12" x14ac:dyDescent="0.25">
      <c r="A121" s="10"/>
      <c r="B121" s="12" t="s">
        <v>110</v>
      </c>
      <c r="C121" s="5"/>
      <c r="D121" s="31" t="s">
        <v>24</v>
      </c>
      <c r="E121" s="51">
        <v>110</v>
      </c>
      <c r="F121" s="80">
        <v>0</v>
      </c>
      <c r="G121" s="51">
        <v>110</v>
      </c>
      <c r="H121" s="42"/>
      <c r="I121" s="61">
        <f t="shared" si="64"/>
        <v>0</v>
      </c>
      <c r="J121" s="61"/>
      <c r="K121" s="63">
        <f t="shared" si="65"/>
        <v>0</v>
      </c>
      <c r="L121" s="84">
        <f t="shared" si="66"/>
        <v>0</v>
      </c>
    </row>
    <row r="122" spans="1:12" x14ac:dyDescent="0.25">
      <c r="A122" s="10"/>
      <c r="B122" s="12" t="s">
        <v>139</v>
      </c>
      <c r="C122" s="5"/>
      <c r="D122" s="31" t="s">
        <v>15</v>
      </c>
      <c r="E122" s="51">
        <v>1</v>
      </c>
      <c r="F122" s="80">
        <v>0</v>
      </c>
      <c r="G122" s="51">
        <v>1</v>
      </c>
      <c r="H122" s="42"/>
      <c r="I122" s="61">
        <f t="shared" si="64"/>
        <v>0</v>
      </c>
      <c r="J122" s="61"/>
      <c r="K122" s="63">
        <v>0</v>
      </c>
      <c r="L122" s="84">
        <f t="shared" si="66"/>
        <v>0</v>
      </c>
    </row>
    <row r="123" spans="1:12" x14ac:dyDescent="0.25">
      <c r="A123" s="10"/>
      <c r="B123" s="12" t="s">
        <v>23</v>
      </c>
      <c r="C123" s="12"/>
      <c r="D123" s="25" t="s">
        <v>24</v>
      </c>
      <c r="E123" s="51">
        <v>22</v>
      </c>
      <c r="F123" s="80">
        <v>4</v>
      </c>
      <c r="G123" s="51">
        <v>22</v>
      </c>
      <c r="H123" s="42"/>
      <c r="I123" s="63">
        <f t="shared" ref="I123:I129" si="70">F123*H123</f>
        <v>0</v>
      </c>
      <c r="J123" s="61"/>
      <c r="K123" s="63">
        <f t="shared" si="65"/>
        <v>0</v>
      </c>
      <c r="L123" s="86">
        <f t="shared" si="66"/>
        <v>0</v>
      </c>
    </row>
    <row r="124" spans="1:12" x14ac:dyDescent="0.25">
      <c r="A124" s="10"/>
      <c r="B124" s="12" t="s">
        <v>150</v>
      </c>
      <c r="C124" s="12"/>
      <c r="D124" s="25" t="s">
        <v>24</v>
      </c>
      <c r="E124" s="51">
        <v>32</v>
      </c>
      <c r="F124" s="80">
        <v>0</v>
      </c>
      <c r="G124" s="51">
        <v>32</v>
      </c>
      <c r="H124" s="42"/>
      <c r="I124" s="63">
        <f t="shared" si="70"/>
        <v>0</v>
      </c>
      <c r="J124" s="61"/>
      <c r="K124" s="63">
        <f t="shared" si="65"/>
        <v>0</v>
      </c>
      <c r="L124" s="86">
        <f t="shared" si="66"/>
        <v>0</v>
      </c>
    </row>
    <row r="125" spans="1:12" x14ac:dyDescent="0.25">
      <c r="A125" s="10"/>
      <c r="B125" s="12" t="s">
        <v>26</v>
      </c>
      <c r="C125" s="12"/>
      <c r="D125" s="25" t="s">
        <v>24</v>
      </c>
      <c r="E125" s="51">
        <v>40</v>
      </c>
      <c r="F125" s="80">
        <v>0</v>
      </c>
      <c r="G125" s="51">
        <v>40</v>
      </c>
      <c r="H125" s="42"/>
      <c r="I125" s="63">
        <f t="shared" si="70"/>
        <v>0</v>
      </c>
      <c r="J125" s="61"/>
      <c r="K125" s="63">
        <f t="shared" si="65"/>
        <v>0</v>
      </c>
      <c r="L125" s="86">
        <f t="shared" si="66"/>
        <v>0</v>
      </c>
    </row>
    <row r="126" spans="1:12" x14ac:dyDescent="0.25">
      <c r="A126" s="10"/>
      <c r="B126" s="12" t="s">
        <v>27</v>
      </c>
      <c r="C126" s="12"/>
      <c r="D126" s="25" t="s">
        <v>24</v>
      </c>
      <c r="E126" s="51">
        <v>6</v>
      </c>
      <c r="F126" s="80">
        <v>0</v>
      </c>
      <c r="G126" s="51">
        <v>6</v>
      </c>
      <c r="H126" s="42"/>
      <c r="I126" s="63">
        <f t="shared" si="70"/>
        <v>0</v>
      </c>
      <c r="J126" s="61"/>
      <c r="K126" s="63">
        <f t="shared" si="65"/>
        <v>0</v>
      </c>
      <c r="L126" s="86">
        <f t="shared" si="66"/>
        <v>0</v>
      </c>
    </row>
    <row r="127" spans="1:12" x14ac:dyDescent="0.25">
      <c r="A127" s="10"/>
      <c r="B127" s="12" t="s">
        <v>44</v>
      </c>
      <c r="C127" s="12"/>
      <c r="D127" s="25" t="s">
        <v>15</v>
      </c>
      <c r="E127" s="51">
        <v>1</v>
      </c>
      <c r="F127" s="80">
        <v>0</v>
      </c>
      <c r="G127" s="51">
        <v>1</v>
      </c>
      <c r="H127" s="42"/>
      <c r="I127" s="63">
        <f t="shared" si="70"/>
        <v>0</v>
      </c>
      <c r="J127" s="61"/>
      <c r="K127" s="61">
        <f t="shared" si="65"/>
        <v>0</v>
      </c>
      <c r="L127" s="84">
        <f t="shared" si="66"/>
        <v>0</v>
      </c>
    </row>
    <row r="128" spans="1:12" x14ac:dyDescent="0.25">
      <c r="A128" s="10"/>
      <c r="B128" s="12" t="s">
        <v>73</v>
      </c>
      <c r="C128" s="12"/>
      <c r="D128" s="25" t="s">
        <v>15</v>
      </c>
      <c r="E128" s="51">
        <v>1</v>
      </c>
      <c r="F128" s="80">
        <v>0</v>
      </c>
      <c r="G128" s="51">
        <v>1</v>
      </c>
      <c r="H128" s="42"/>
      <c r="I128" s="63">
        <f t="shared" ref="I128" si="71">F128*H128</f>
        <v>0</v>
      </c>
      <c r="J128" s="61"/>
      <c r="K128" s="61">
        <f t="shared" ref="K128" si="72">F128*J128</f>
        <v>0</v>
      </c>
      <c r="L128" s="84">
        <f t="shared" ref="L128" si="73">I128+K128</f>
        <v>0</v>
      </c>
    </row>
    <row r="129" spans="1:12" x14ac:dyDescent="0.25">
      <c r="A129" s="10"/>
      <c r="B129" s="12" t="s">
        <v>25</v>
      </c>
      <c r="C129" s="12"/>
      <c r="D129" s="25" t="s">
        <v>15</v>
      </c>
      <c r="E129" s="51">
        <v>1</v>
      </c>
      <c r="F129" s="80">
        <v>0</v>
      </c>
      <c r="G129" s="51">
        <v>1</v>
      </c>
      <c r="H129" s="42"/>
      <c r="I129" s="63">
        <f t="shared" si="70"/>
        <v>0</v>
      </c>
      <c r="J129" s="61"/>
      <c r="K129" s="63">
        <f>F129*J129</f>
        <v>0</v>
      </c>
      <c r="L129" s="86">
        <f t="shared" ref="L129:L131" si="74">I129+K129</f>
        <v>0</v>
      </c>
    </row>
    <row r="130" spans="1:12" x14ac:dyDescent="0.25">
      <c r="A130" s="10"/>
      <c r="B130" s="12"/>
      <c r="C130" s="12"/>
      <c r="D130" s="25"/>
      <c r="E130" s="25"/>
      <c r="F130" s="80"/>
      <c r="G130" s="51"/>
      <c r="H130" s="42"/>
      <c r="I130" s="63"/>
      <c r="J130" s="61"/>
      <c r="K130" s="63"/>
      <c r="L130" s="86"/>
    </row>
    <row r="131" spans="1:12" x14ac:dyDescent="0.25">
      <c r="A131" s="10"/>
      <c r="B131" s="12" t="s">
        <v>154</v>
      </c>
      <c r="C131" s="12"/>
      <c r="D131" s="60" t="s">
        <v>155</v>
      </c>
      <c r="E131" s="60"/>
      <c r="F131" s="80"/>
      <c r="G131" s="51"/>
      <c r="H131" s="42"/>
      <c r="I131" s="63"/>
      <c r="J131" s="61"/>
      <c r="K131" s="63">
        <f>0.06*SUM(K10:K129)</f>
        <v>0</v>
      </c>
      <c r="L131" s="86">
        <f t="shared" si="74"/>
        <v>0</v>
      </c>
    </row>
    <row r="132" spans="1:12" x14ac:dyDescent="0.25">
      <c r="A132" s="10"/>
      <c r="B132" s="12"/>
      <c r="C132" s="12"/>
      <c r="D132" s="25"/>
      <c r="E132" s="25"/>
      <c r="F132" s="80"/>
      <c r="G132" s="51"/>
      <c r="H132" s="42"/>
      <c r="I132" s="61"/>
      <c r="J132" s="61"/>
      <c r="K132" s="61"/>
      <c r="L132" s="85"/>
    </row>
    <row r="133" spans="1:12" x14ac:dyDescent="0.25">
      <c r="A133" s="10"/>
      <c r="B133" s="5" t="s">
        <v>156</v>
      </c>
      <c r="C133" s="5"/>
      <c r="D133" s="59" t="s">
        <v>157</v>
      </c>
      <c r="E133" s="59"/>
      <c r="F133" s="80"/>
      <c r="G133" s="51"/>
      <c r="H133" s="42"/>
      <c r="I133" s="61">
        <f>0.046*SUM(I10:I115)</f>
        <v>0</v>
      </c>
      <c r="J133" s="61"/>
      <c r="K133" s="63"/>
      <c r="L133" s="86">
        <f t="shared" ref="L133" si="75">I133+K133</f>
        <v>0</v>
      </c>
    </row>
    <row r="134" spans="1:12" x14ac:dyDescent="0.25">
      <c r="A134" s="10"/>
      <c r="B134" s="12"/>
      <c r="C134" s="12"/>
      <c r="D134" s="25"/>
      <c r="E134" s="25"/>
      <c r="F134" s="80"/>
      <c r="G134" s="51"/>
      <c r="H134" s="42"/>
      <c r="I134" s="52"/>
      <c r="J134" s="52"/>
      <c r="K134" s="52"/>
      <c r="L134" s="87"/>
    </row>
    <row r="135" spans="1:12" ht="15" x14ac:dyDescent="0.25">
      <c r="A135" s="10"/>
      <c r="B135" s="26" t="s">
        <v>28</v>
      </c>
      <c r="C135" s="12"/>
      <c r="D135" s="25"/>
      <c r="E135" s="25"/>
      <c r="F135" s="80"/>
      <c r="G135" s="51"/>
      <c r="H135" s="42"/>
      <c r="I135" s="52"/>
      <c r="J135" s="52"/>
      <c r="K135" s="52"/>
      <c r="L135" s="88">
        <f>SUM(L10:L134)</f>
        <v>0</v>
      </c>
    </row>
    <row r="136" spans="1:12" x14ac:dyDescent="0.25">
      <c r="A136" s="10"/>
      <c r="B136" s="12"/>
      <c r="C136" s="12"/>
      <c r="D136" s="25"/>
      <c r="E136" s="25"/>
      <c r="F136" s="80"/>
      <c r="G136" s="51"/>
      <c r="H136" s="42"/>
      <c r="I136" s="52"/>
      <c r="J136" s="52"/>
      <c r="K136" s="52"/>
      <c r="L136" s="87"/>
    </row>
    <row r="137" spans="1:12" ht="15" x14ac:dyDescent="0.25">
      <c r="A137" s="10"/>
      <c r="B137" s="26" t="s">
        <v>162</v>
      </c>
      <c r="C137" s="12"/>
      <c r="D137" s="25"/>
      <c r="E137" s="25"/>
      <c r="F137" s="80"/>
      <c r="G137" s="51"/>
      <c r="H137" s="42"/>
      <c r="I137" s="52"/>
      <c r="J137" s="52"/>
      <c r="K137" s="52"/>
      <c r="L137" s="88">
        <f>L135*1.21</f>
        <v>0</v>
      </c>
    </row>
    <row r="138" spans="1:12" ht="14.25" thickBot="1" x14ac:dyDescent="0.3">
      <c r="A138" s="14"/>
      <c r="B138" s="15"/>
      <c r="C138" s="15"/>
      <c r="D138" s="32"/>
      <c r="E138" s="32"/>
      <c r="F138" s="55"/>
      <c r="G138" s="55"/>
      <c r="H138" s="44"/>
      <c r="I138" s="56"/>
      <c r="J138" s="56"/>
      <c r="K138" s="56"/>
      <c r="L138" s="56"/>
    </row>
    <row r="139" spans="1:12" ht="28.5" customHeight="1" thickBot="1" x14ac:dyDescent="0.3">
      <c r="A139" s="14"/>
      <c r="B139" s="67" t="s">
        <v>37</v>
      </c>
      <c r="C139" s="68"/>
      <c r="D139" s="68"/>
      <c r="E139" s="68"/>
      <c r="F139" s="68"/>
      <c r="G139" s="68"/>
      <c r="H139" s="68"/>
      <c r="I139" s="68"/>
      <c r="J139" s="68"/>
      <c r="K139" s="68"/>
      <c r="L139" s="69"/>
    </row>
    <row r="140" spans="1:12" x14ac:dyDescent="0.25">
      <c r="A140" s="14"/>
      <c r="B140" s="15"/>
      <c r="C140" s="15"/>
      <c r="D140" s="32"/>
      <c r="E140" s="32"/>
      <c r="F140" s="55"/>
      <c r="G140" s="55"/>
      <c r="H140" s="44"/>
      <c r="I140" s="56"/>
      <c r="J140" s="56"/>
      <c r="K140" s="56"/>
      <c r="L140" s="56"/>
    </row>
  </sheetData>
  <mergeCells count="7">
    <mergeCell ref="B139:L139"/>
    <mergeCell ref="A5:C5"/>
    <mergeCell ref="A1:L1"/>
    <mergeCell ref="A2:L2"/>
    <mergeCell ref="A3:L3"/>
    <mergeCell ref="A4:L4"/>
    <mergeCell ref="B120:C120"/>
  </mergeCells>
  <printOptions horizontalCentered="1"/>
  <pageMargins left="0.35433070866141736" right="0.11811023622047245" top="0.47244094488188981" bottom="0.51181102362204722" header="0.27559055118110237" footer="0.27559055118110237"/>
  <pageSetup paperSize="9" scale="51" firstPageNumber="0" fitToHeight="0" orientation="portrait" r:id="rId1"/>
  <headerFooter alignWithMargins="0">
    <oddFooter>&amp;RD.1.4.8. strana &amp;P</oddFooter>
  </headerFooter>
  <colBreaks count="2" manualBreakCount="2">
    <brk id="3" max="1048575" man="1"/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EPS</vt:lpstr>
      <vt:lpstr>Excel_BuiltIn__FilterDatabase_1</vt:lpstr>
      <vt:lpstr>Excel_BuiltIn_Print_Area_1</vt:lpstr>
      <vt:lpstr>Excel_BuiltIn_Print_Titles_1</vt:lpstr>
      <vt:lpstr>EPS!Názvy_tisku</vt:lpstr>
      <vt:lpstr>EPS!Oblast_tisku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tichy@pk-spojing.cz</dc:creator>
  <cp:lastModifiedBy>Ondřej Tichý</cp:lastModifiedBy>
  <cp:revision>36</cp:revision>
  <cp:lastPrinted>2014-05-08T12:14:38Z</cp:lastPrinted>
  <dcterms:created xsi:type="dcterms:W3CDTF">2002-04-04T00:24:44Z</dcterms:created>
  <dcterms:modified xsi:type="dcterms:W3CDTF">2014-05-08T12:17:46Z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TC060828011029</vt:lpwstr>
  </property>
</Properties>
</file>